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125" windowWidth="9720" windowHeight="6600" tabRatio="728" activeTab="5"/>
  </bookViews>
  <sheets>
    <sheet name="OP" sheetId="1" r:id="rId1"/>
    <sheet name="BU" sheetId="2" r:id="rId2"/>
    <sheet name="BS" sheetId="3" r:id="rId3"/>
    <sheet name="GT ind" sheetId="4" r:id="rId4"/>
    <sheet name="PK" sheetId="5" r:id="rId5"/>
    <sheet name="ZB" sheetId="6" r:id="rId6"/>
  </sheets>
  <definedNames>
    <definedName name="_xlnm.Print_Area" localSheetId="3">'GT ind'!$A$1:$I$81</definedName>
    <definedName name="_xlnm.Print_Area" localSheetId="4">'PK'!$A$1:$L$56</definedName>
    <definedName name="_xlnm.Print_Titles" localSheetId="1">'BU'!$15:$18</definedName>
    <definedName name="_xlnm.Print_Titles" localSheetId="3">'GT ind'!$14:$19</definedName>
    <definedName name="_xlnm.Print_Titles" localSheetId="0">'OP'!$3:$3</definedName>
  </definedNames>
  <calcPr fullCalcOnLoad="1"/>
</workbook>
</file>

<file path=xl/sharedStrings.xml><?xml version="1.0" encoding="utf-8"?>
<sst xmlns="http://schemas.openxmlformats.org/spreadsheetml/2006/main" count="740" uniqueCount="635">
  <si>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</si>
  <si>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</si>
  <si>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</si>
  <si>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</si>
  <si>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</si>
  <si>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</si>
  <si>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</si>
  <si>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</si>
  <si>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</si>
  <si>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</si>
  <si>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</si>
  <si>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</si>
  <si>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</si>
  <si>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</si>
  <si>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</si>
  <si>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</si>
  <si>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</si>
  <si>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</si>
  <si>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</si>
  <si>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</si>
  <si>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</si>
  <si>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</si>
  <si>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</si>
  <si>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</si>
  <si>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</si>
  <si>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</si>
  <si>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</si>
  <si>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</si>
  <si>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</si>
  <si>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</si>
  <si>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</si>
  <si>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</si>
  <si>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</si>
  <si>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</si>
  <si>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</si>
  <si>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</si>
  <si>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</si>
  <si>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</si>
  <si>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</si>
  <si>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</si>
  <si>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</si>
  <si>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</si>
  <si>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</si>
  <si>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</si>
  <si>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</si>
  <si>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</si>
  <si>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</si>
  <si>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</si>
  <si>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</si>
  <si>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</si>
  <si>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</si>
  <si>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</si>
  <si>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</si>
  <si>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</si>
  <si>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</si>
  <si>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</si>
  <si>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</si>
  <si>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</si>
  <si>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</si>
  <si>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</si>
  <si>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</si>
  <si>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</si>
  <si>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</si>
  <si>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</si>
  <si>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</si>
  <si>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</si>
  <si>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</si>
  <si>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</si>
  <si>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</si>
  <si>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</si>
  <si>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</si>
  <si>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</si>
  <si>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</si>
  <si>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</si>
  <si>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</si>
  <si>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</si>
  <si>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</si>
  <si>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</si>
  <si>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</si>
  <si>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</si>
  <si>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</si>
  <si>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</si>
  <si>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</si>
  <si>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</si>
  <si>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</si>
  <si>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</si>
  <si>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</si>
  <si>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</si>
  <si>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</si>
  <si>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</si>
  <si>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</si>
  <si>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</si>
  <si>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</si>
  <si>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</si>
  <si>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</si>
  <si>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</si>
  <si>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</si>
  <si>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</si>
  <si>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</si>
  <si>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</si>
  <si>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</si>
  <si>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</si>
  <si>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Grupa konta,  konto</t>
  </si>
  <si>
    <t xml:space="preserve">Grupa konta, konto 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</si>
  <si>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</si>
  <si>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</si>
  <si>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</si>
  <si>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</si>
  <si>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</si>
  <si>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</si>
  <si>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</si>
  <si>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</si>
  <si>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</si>
  <si>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</si>
  <si>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</si>
  <si>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</si>
  <si>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</si>
  <si>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</si>
  <si>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</si>
  <si>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</si>
  <si>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</si>
  <si>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</si>
  <si>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</si>
  <si>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</si>
  <si>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</si>
  <si>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</si>
  <si>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</si>
  <si>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</si>
  <si>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</si>
  <si>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</si>
  <si>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</si>
  <si>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</si>
  <si>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</si>
  <si>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</si>
  <si>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</si>
  <si>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</si>
  <si>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</si>
  <si>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</si>
  <si>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</si>
  <si>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</si>
  <si>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</si>
  <si>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</si>
  <si>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</si>
  <si>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F</t>
  </si>
  <si>
    <t>Pozicija na koju se odnosi komentar ili zabilješka</t>
  </si>
  <si>
    <t>Komentar ili zabilješka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</si>
  <si>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</si>
  <si>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</si>
  <si>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</si>
  <si>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</si>
  <si>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</si>
  <si>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</si>
  <si>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</si>
  <si>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</si>
  <si>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</si>
  <si>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</si>
  <si>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</si>
  <si>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</si>
  <si>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</si>
  <si>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</si>
  <si>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</si>
  <si>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</si>
  <si>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</si>
  <si>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</si>
  <si>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</si>
  <si>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</si>
  <si>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</si>
  <si>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</si>
  <si>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</si>
  <si>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</si>
  <si>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</si>
  <si>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</si>
  <si>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</si>
  <si>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</si>
  <si>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</si>
  <si>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</si>
  <si>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</si>
  <si>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</si>
  <si>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</si>
  <si>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</si>
  <si>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</si>
  <si>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</si>
  <si>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</si>
  <si>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</si>
  <si>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</si>
  <si>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</si>
  <si>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</si>
  <si>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</si>
  <si>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</si>
  <si>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</si>
  <si>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</si>
  <si>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</si>
  <si>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</si>
  <si>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</si>
  <si>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</si>
  <si>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</si>
  <si>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</si>
  <si>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</si>
  <si>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</si>
  <si>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</si>
  <si>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</si>
  <si>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</si>
  <si>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</si>
  <si>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</si>
  <si>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</si>
  <si>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</si>
  <si>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</si>
  <si>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</si>
  <si>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</si>
  <si>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</si>
  <si>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</si>
  <si>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</si>
  <si>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</si>
  <si>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</si>
  <si>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</si>
  <si>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</si>
  <si>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</si>
  <si>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</si>
  <si>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</si>
  <si>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</si>
  <si>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</si>
  <si>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</si>
  <si>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</si>
  <si>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</si>
  <si>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</si>
  <si>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</si>
  <si>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</si>
  <si>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</si>
  <si>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</si>
  <si>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</si>
  <si>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</si>
  <si>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</si>
  <si>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</si>
  <si>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</si>
  <si>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</si>
  <si>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</si>
  <si>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</si>
  <si>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</si>
  <si>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</si>
  <si>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</si>
  <si>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</si>
  <si>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</si>
  <si>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</si>
  <si>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</si>
  <si>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</si>
  <si>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</si>
  <si>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</si>
  <si>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</si>
  <si>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</si>
  <si>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</si>
  <si>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</si>
  <si>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</si>
  <si>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</si>
  <si>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</si>
  <si>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</si>
  <si>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</si>
  <si>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</si>
  <si>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</si>
  <si>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</si>
  <si>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</si>
  <si>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</si>
  <si>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</si>
  <si>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</si>
  <si>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</si>
  <si>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</si>
  <si>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</si>
  <si>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</si>
  <si>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</si>
  <si>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</si>
  <si>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</si>
  <si>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</si>
  <si>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</si>
  <si>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</si>
  <si>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</si>
  <si>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</si>
  <si>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</si>
  <si>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</si>
  <si>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</si>
  <si>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</si>
  <si>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</si>
  <si>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</si>
  <si>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</si>
  <si>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</si>
  <si>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</si>
  <si>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</si>
  <si>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</si>
  <si>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</si>
  <si>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</si>
  <si>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</si>
  <si>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</si>
  <si>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</si>
  <si>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</si>
  <si>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</si>
  <si>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</si>
  <si>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</si>
  <si>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</si>
  <si>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</si>
  <si>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</si>
  <si>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</si>
  <si>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</si>
  <si>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</si>
  <si>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</si>
  <si>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</si>
  <si>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</si>
  <si>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</si>
  <si>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</si>
  <si>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</si>
  <si>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</si>
  <si>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</si>
  <si>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</si>
  <si>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</si>
  <si>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</si>
  <si>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</si>
  <si>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</si>
  <si>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</si>
  <si>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</si>
  <si>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</si>
  <si>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</si>
  <si>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</si>
  <si>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</si>
  <si>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</si>
  <si>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</si>
  <si>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</si>
  <si>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</si>
  <si>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</si>
  <si>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</si>
  <si>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</si>
  <si>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</si>
  <si>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</si>
  <si>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</si>
  <si>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</si>
  <si>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</si>
  <si>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</si>
  <si>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</si>
  <si>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</si>
  <si>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</si>
  <si>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</si>
  <si>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</si>
  <si>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</si>
  <si>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</si>
  <si>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</si>
  <si>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</si>
  <si>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</si>
  <si>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</si>
  <si>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</si>
  <si>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</si>
  <si>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</si>
  <si>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</si>
  <si>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</si>
  <si>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</si>
  <si>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</si>
  <si>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</si>
  <si>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</si>
  <si>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</si>
  <si>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</si>
  <si>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</si>
  <si>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</si>
  <si>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</si>
  <si>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</si>
  <si>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</si>
  <si>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</si>
  <si>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</si>
  <si>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</si>
  <si>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</si>
  <si>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</si>
  <si>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</si>
  <si>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</si>
  <si>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</si>
  <si>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</si>
  <si>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</si>
  <si>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</si>
  <si>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</si>
  <si>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</si>
  <si>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</si>
  <si>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</si>
  <si>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</si>
  <si>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</si>
  <si>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</si>
  <si>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</si>
  <si>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</si>
  <si>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</si>
  <si>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</si>
  <si>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</si>
  <si>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</si>
  <si>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</si>
  <si>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</si>
  <si>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</si>
  <si>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</si>
  <si>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</si>
  <si>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</si>
  <si>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</si>
  <si>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</si>
  <si>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</si>
  <si>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</si>
  <si>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</si>
  <si>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</si>
  <si>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</si>
  <si>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</si>
  <si>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</si>
  <si>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</si>
  <si>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</si>
  <si>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</si>
  <si>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</si>
  <si>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</si>
  <si>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</si>
  <si>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</si>
  <si>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</si>
  <si>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</si>
  <si>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</si>
  <si>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</si>
  <si>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</si>
  <si>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</si>
  <si>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</si>
  <si>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</si>
  <si>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</si>
  <si>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</si>
  <si>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</si>
  <si>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</si>
  <si>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</si>
  <si>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</si>
  <si>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</si>
  <si>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</si>
  <si>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</si>
  <si>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</si>
  <si>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</si>
  <si>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</si>
  <si>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</si>
  <si>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</si>
  <si>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</si>
  <si>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</si>
  <si>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</si>
  <si>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</si>
  <si>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</si>
  <si>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</si>
  <si>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</si>
  <si>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</si>
  <si>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</si>
  <si>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</si>
  <si>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</si>
  <si>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</si>
  <si>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</si>
  <si>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</si>
  <si>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</si>
  <si>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</si>
  <si>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</si>
  <si>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</si>
  <si>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</si>
  <si>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</si>
  <si>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</si>
  <si>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</si>
  <si>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</si>
  <si>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</si>
  <si>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</si>
  <si>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</si>
  <si>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</si>
  <si>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</si>
  <si>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</si>
  <si>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</si>
  <si>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</si>
  <si>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</si>
  <si>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</si>
  <si>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</si>
  <si>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</si>
  <si>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</si>
  <si>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</si>
  <si>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</si>
  <si>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</si>
  <si>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</si>
  <si>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</si>
  <si>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</si>
  <si>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</si>
  <si>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</si>
  <si>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</si>
  <si>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</si>
  <si>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</si>
  <si>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</si>
  <si>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</si>
  <si>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</si>
  <si>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</si>
  <si>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</si>
  <si>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</si>
  <si>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</si>
  <si>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</si>
  <si>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</si>
  <si>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</si>
  <si>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</si>
  <si>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</si>
  <si>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</si>
  <si>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</si>
  <si>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</si>
  <si>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</si>
  <si>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</si>
  <si>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</si>
  <si>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</si>
  <si>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</si>
  <si>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</si>
  <si>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</si>
  <si>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</si>
  <si>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</si>
  <si>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</si>
  <si>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</si>
  <si>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</si>
  <si>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</si>
  <si>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</si>
  <si>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</si>
  <si>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</si>
  <si>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</si>
  <si>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</si>
  <si>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</si>
  <si>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</si>
  <si>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</si>
  <si>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</si>
  <si>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</si>
  <si>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</si>
  <si>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</si>
  <si>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</si>
  <si>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</si>
  <si>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</si>
  <si>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</si>
  <si>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</si>
  <si>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</si>
  <si>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</si>
  <si>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</si>
  <si>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</si>
  <si>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</si>
  <si>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</si>
  <si>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</si>
  <si>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</si>
  <si>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</si>
  <si>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</si>
  <si>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</si>
  <si>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</si>
  <si>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</si>
  <si>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</si>
  <si>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</si>
  <si>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</si>
  <si>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</si>
  <si>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</si>
  <si>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</si>
  <si>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</si>
  <si>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</si>
  <si>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</si>
  <si>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</si>
  <si>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</si>
  <si>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</si>
  <si>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</si>
  <si>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</si>
  <si>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</si>
  <si>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</si>
  <si>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</si>
  <si>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</si>
  <si>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</si>
  <si>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</si>
  <si>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</si>
  <si>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</si>
  <si>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</si>
  <si>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</si>
  <si>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</si>
  <si>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</si>
  <si>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</si>
  <si>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</si>
  <si>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</si>
  <si>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</si>
  <si>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</si>
  <si>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</si>
  <si>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</si>
  <si>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</si>
  <si>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</si>
  <si>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</si>
  <si>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</si>
  <si>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</si>
  <si>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</si>
  <si>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</si>
  <si>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</si>
  <si>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</si>
  <si>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</si>
  <si>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</si>
  <si>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</si>
  <si>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</si>
  <si>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</si>
  <si>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</si>
  <si>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</si>
  <si>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</si>
  <si>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</si>
  <si>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</si>
  <si>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</si>
  <si>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</si>
  <si>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</si>
  <si>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</si>
  <si>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</si>
  <si>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</si>
  <si>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Bosnalijek, farmaceutska i hemijska industrija, dioničko društvo;
Bosnalijek d.d.</t>
  </si>
  <si>
    <t>Jukićeva 53, 71000 Sarajevo</t>
  </si>
  <si>
    <t>tel: +387 33 254 401;
fax: +387 33 664 971</t>
  </si>
  <si>
    <t>info@bosnalijek.ba</t>
  </si>
  <si>
    <t>www.bosnalijek.ba</t>
  </si>
  <si>
    <t>Proizvodnja i prodaja farmaceutskih proizvoda</t>
  </si>
  <si>
    <t>3 ureda u BiH,
2 preduzeća u inostranstvu i
9 predstavništva u inostranstvu</t>
  </si>
  <si>
    <t>Reviform d.o.o., Đoke Mazalića 1, Sarajevo</t>
  </si>
  <si>
    <t>Ne</t>
  </si>
  <si>
    <t xml:space="preserve">7.596.256 redovnih dionica sa nominalnom cijenom od 10,00 KM i
233.731 dionica za zaposlene nominalne vrijednosti 10,00 KM </t>
  </si>
  <si>
    <t xml:space="preserve"> HADEN S.A  (LUX) – 29,95%                                                                                                                               Federalno ministarstvo energije, rudarstva i industrije - 19,26%
 The Economic and Social Development Fund (LIBYA) - 8,78% </t>
  </si>
  <si>
    <t>Bosnalijek d.d</t>
  </si>
  <si>
    <t>21.20</t>
  </si>
  <si>
    <t>420059834009</t>
  </si>
  <si>
    <t>U Sarajevu,</t>
  </si>
  <si>
    <t>Sarajevu,</t>
  </si>
  <si>
    <t>za period koji se završava na dan 30.06.2013. godine</t>
  </si>
  <si>
    <t xml:space="preserve"> Naziv emitenta: Bosnalijek d.d.</t>
  </si>
  <si>
    <t>1. Stanje na dan 31. 12. 2011. godine</t>
  </si>
  <si>
    <t>4. Ponovo iskazano stanje na dan 31. 12. 2011., odnosno 01.01.2012. godine (901±902±903)</t>
  </si>
  <si>
    <r>
      <t xml:space="preserve">12. Stanje na dan 31. 12. 2012., odnosno 01. 01. 2013.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</si>
  <si>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2012.,</t>
  </si>
  <si>
    <r>
      <t xml:space="preserve">odnosno 01. 01. 2013. godine </t>
    </r>
    <r>
      <rPr>
        <i/>
        <sz val="10"/>
        <rFont val="Times New Roman"/>
        <family val="1"/>
      </rPr>
      <t>(912±913±914)</t>
    </r>
  </si>
  <si>
    <t>Dana 30.10.2013. godine</t>
  </si>
  <si>
    <t>U Sarajevu, 30.10.2013. godine</t>
  </si>
  <si>
    <t>od 01.01.2013. do 30.09.2013. godine</t>
  </si>
  <si>
    <t>od 01.01. do 30.09.2013. godine</t>
  </si>
  <si>
    <t>30.10.2013. godine</t>
  </si>
  <si>
    <t>Isplaćena dividenda u periodu od 01.01. do 30.09.2013. godine iznosi 555.308,27 KM.</t>
  </si>
  <si>
    <t>Tekuća godina (01.01.-30.09.2013.)</t>
  </si>
  <si>
    <t>Prethodna godina (01.01. -31.12.2013.)</t>
  </si>
  <si>
    <t xml:space="preserve">23. Stanje na dan 30.09.2013. godine </t>
  </si>
  <si>
    <t>Smanjenje dobiti u odnosu na stanje iz prošle godine posljedica  je smanjena obima poslovanja zbog neriješene vlasničke i upravljačke strukture.</t>
  </si>
  <si>
    <t>Konstantin Zevlov - Predsjednik;
Edin Dizdar - član;
Bernadin Alagić - član;
Mirna Sijerčić - član;
Vedad Tuzović - član</t>
  </si>
  <si>
    <t>Nedim Uzunović - v. d. Generalnog direktora;
Belma Abazović - v. d. Izvršni direktor za proizvodnju i razvoj;
Šefik Handžić - v. d. Izvršni direktor za finansije;
Nermin Zubčević - v. d. Izvršni direktor za kvalitet i regulativu;                                                                                 Admir Kešo - v. d. Izvršni direktor za marketing i prodaju</t>
  </si>
  <si>
    <t>v.d. Generalnog direktora emitenta:</t>
  </si>
  <si>
    <t>Nedim Uzunović</t>
  </si>
  <si>
    <t>v.d. Generalnog direktora</t>
  </si>
  <si>
    <t xml:space="preserve">NO: Konstantin Zevlov - Predsjednik 0 (na početku perioda) i 0 (na kraju perioda); 
Edin Dizdar - član 0 i 0;
Bernadin Alagić - član 0 i 0;
Mirna Sijerčić  - član 1.845 i 1.845; 
Vedad Tuzović - član 0 i 0;
UPRAVA:  Nedim Uzunović - v. d. Generalnog direktora 450 i 450;
Belma Abazović - v. d. Izvršni direktor za proizvodnju i razvoj 2.500 i 2.500;
Šefik Handžić - v. d. Izvršni direktor za finansije 11.940 i 11.940;
Nermin Zubčević - v. d. Izvršni direktor za kvalitet i regulativu 2.543 i 2.543;                                                                                                                                                Admir Kešo - v. d. Izvršni direktor za marketing i prodaju 938 i 938; </t>
  </si>
  <si>
    <t>Meša Selimović</t>
  </si>
  <si>
    <t>Izvještaj pripremio:</t>
  </si>
  <si>
    <t>Održana dana 25.05.2013. godine, Sarajevo.</t>
  </si>
  <si>
    <t>1. Izbor radnih tijela skupštine Društva: a) Izbor Predsjednika Skupštine Društva, b) Izbor dva ovjerivača Zapisnika; 2. Razrješenje Predsjednika i članova Nadzornog odbora pojedinačno; 3. Imenovanje članova Nadzornog odbora</t>
  </si>
  <si>
    <t>Razrješenje i imenovanje članova Nadzornog odbora</t>
  </si>
</sst>
</file>

<file path=xl/styles.xml><?xml version="1.0" encoding="utf-8"?>
<styleSheet xmlns="http://schemas.openxmlformats.org/spreadsheetml/2006/main">
  <numFmts count="3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[$-141A]d\.\ mmmm\ yyyy"/>
    <numFmt numFmtId="192" formatCode="_(* #,##0.0_);_(* \(#,##0.0\);_(* &quot;-&quot;??_);_(@_)"/>
    <numFmt numFmtId="193" formatCode="_(* #,##0_);_(* \(#,##0\);_(* &quot;-&quot;??_);_(@_)"/>
  </numFmts>
  <fonts count="48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/>
      <right/>
      <top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5" fillId="31" borderId="6" applyFill="0" applyAlignment="0">
      <protection/>
    </xf>
    <xf numFmtId="0" fontId="42" fillId="0" borderId="7" applyNumberFormat="0" applyFill="0" applyAlignment="0" applyProtection="0"/>
    <xf numFmtId="0" fontId="43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3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" fillId="0" borderId="0" xfId="58" applyFont="1" applyFill="1" applyAlignment="1">
      <alignment horizontal="right"/>
      <protection/>
    </xf>
    <xf numFmtId="0" fontId="8" fillId="0" borderId="0" xfId="58" applyFont="1" applyBorder="1" applyAlignment="1">
      <alignment horizontal="center"/>
      <protection/>
    </xf>
    <xf numFmtId="0" fontId="8" fillId="0" borderId="11" xfId="58" applyFont="1" applyFill="1" applyBorder="1" applyAlignment="1">
      <alignment horizontal="right"/>
      <protection/>
    </xf>
    <xf numFmtId="0" fontId="8" fillId="0" borderId="12" xfId="58" applyFont="1" applyFill="1" applyBorder="1" applyAlignment="1">
      <alignment horizontal="right"/>
      <protection/>
    </xf>
    <xf numFmtId="0" fontId="9" fillId="0" borderId="11" xfId="0" applyFont="1" applyBorder="1" applyAlignment="1">
      <alignment vertical="top" wrapText="1"/>
    </xf>
    <xf numFmtId="0" fontId="8" fillId="0" borderId="0" xfId="58" applyFont="1" applyFill="1" applyBorder="1" applyAlignment="1">
      <alignment horizontal="right"/>
      <protection/>
    </xf>
    <xf numFmtId="0" fontId="9" fillId="0" borderId="0" xfId="58" applyFont="1" applyBorder="1">
      <alignment/>
      <protection/>
    </xf>
    <xf numFmtId="0" fontId="8" fillId="0" borderId="0" xfId="0" applyFont="1" applyAlignment="1">
      <alignment/>
    </xf>
    <xf numFmtId="0" fontId="9" fillId="0" borderId="0" xfId="58" applyFont="1">
      <alignment/>
      <protection/>
    </xf>
    <xf numFmtId="0" fontId="8" fillId="0" borderId="0" xfId="58" applyFont="1">
      <alignment/>
      <protection/>
    </xf>
    <xf numFmtId="0" fontId="8" fillId="0" borderId="0" xfId="58" applyFont="1" applyAlignment="1">
      <alignment horizontal="center"/>
      <protection/>
    </xf>
    <xf numFmtId="0" fontId="8" fillId="0" borderId="0" xfId="58" applyFont="1" applyAlignment="1">
      <alignment/>
      <protection/>
    </xf>
    <xf numFmtId="0" fontId="8" fillId="34" borderId="13" xfId="58" applyFont="1" applyFill="1" applyBorder="1" applyAlignment="1">
      <alignment horizontal="center"/>
      <protection/>
    </xf>
    <xf numFmtId="0" fontId="8" fillId="0" borderId="14" xfId="0" applyFont="1" applyBorder="1" applyAlignment="1">
      <alignment horizontal="justify" vertical="top" wrapText="1"/>
    </xf>
    <xf numFmtId="0" fontId="8" fillId="0" borderId="15" xfId="58" applyFont="1" applyBorder="1" applyAlignment="1">
      <alignment horizontal="left" vertical="center"/>
      <protection/>
    </xf>
    <xf numFmtId="0" fontId="9" fillId="0" borderId="15" xfId="58" applyFont="1" applyBorder="1">
      <alignment/>
      <protection/>
    </xf>
    <xf numFmtId="0" fontId="9" fillId="0" borderId="15" xfId="58" applyFont="1" applyBorder="1" applyAlignment="1">
      <alignment horizontal="left" vertical="center"/>
      <protection/>
    </xf>
    <xf numFmtId="0" fontId="8" fillId="0" borderId="15" xfId="0" applyFont="1" applyBorder="1" applyAlignment="1">
      <alignment vertical="top" wrapText="1"/>
    </xf>
    <xf numFmtId="0" fontId="8" fillId="0" borderId="16" xfId="58" applyFont="1" applyBorder="1">
      <alignment/>
      <protection/>
    </xf>
    <xf numFmtId="0" fontId="8" fillId="0" borderId="0" xfId="58" applyFont="1" applyBorder="1">
      <alignment/>
      <protection/>
    </xf>
    <xf numFmtId="0" fontId="9" fillId="0" borderId="16" xfId="58" applyFont="1" applyBorder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20" xfId="0" applyFont="1" applyBorder="1" applyAlignment="1">
      <alignment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9" fillId="31" borderId="12" xfId="0" applyFont="1" applyFill="1" applyBorder="1" applyAlignment="1">
      <alignment horizontal="center" vertical="top" wrapText="1"/>
    </xf>
    <xf numFmtId="0" fontId="9" fillId="31" borderId="23" xfId="0" applyFont="1" applyFill="1" applyBorder="1" applyAlignment="1">
      <alignment horizontal="center" vertical="top" wrapText="1"/>
    </xf>
    <xf numFmtId="0" fontId="9" fillId="31" borderId="20" xfId="0" applyFont="1" applyFill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textRotation="90" wrapText="1"/>
    </xf>
    <xf numFmtId="0" fontId="8" fillId="34" borderId="12" xfId="58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justify" vertical="top" wrapText="1"/>
    </xf>
    <xf numFmtId="0" fontId="9" fillId="0" borderId="11" xfId="58" applyFont="1" applyBorder="1">
      <alignment/>
      <protection/>
    </xf>
    <xf numFmtId="0" fontId="8" fillId="0" borderId="11" xfId="58" applyFont="1" applyBorder="1" applyAlignment="1">
      <alignment horizontal="left" vertical="center"/>
      <protection/>
    </xf>
    <xf numFmtId="0" fontId="9" fillId="0" borderId="11" xfId="58" applyFont="1" applyBorder="1" applyAlignment="1">
      <alignment horizontal="left" vertical="center"/>
      <protection/>
    </xf>
    <xf numFmtId="0" fontId="9" fillId="0" borderId="11" xfId="58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9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center" vertical="center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11" fillId="0" borderId="11" xfId="53" applyFont="1" applyBorder="1" applyAlignment="1" applyProtection="1">
      <alignment horizontal="center" vertical="center"/>
      <protection/>
    </xf>
    <xf numFmtId="0" fontId="9" fillId="0" borderId="15" xfId="58" applyFont="1" applyBorder="1" applyAlignment="1">
      <alignment horizontal="center" vertical="center"/>
      <protection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25" xfId="58" applyFont="1" applyBorder="1" applyAlignment="1">
      <alignment horizontal="center" vertical="center"/>
      <protection/>
    </xf>
    <xf numFmtId="0" fontId="8" fillId="0" borderId="15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8" fillId="0" borderId="16" xfId="58" applyFont="1" applyBorder="1" applyAlignment="1">
      <alignment horizontal="center"/>
      <protection/>
    </xf>
    <xf numFmtId="0" fontId="9" fillId="0" borderId="16" xfId="58" applyFont="1" applyBorder="1" applyAlignment="1">
      <alignment horizontal="center"/>
      <protection/>
    </xf>
    <xf numFmtId="0" fontId="9" fillId="0" borderId="15" xfId="58" applyFont="1" applyFill="1" applyBorder="1" applyAlignment="1">
      <alignment horizontal="center" vertical="center" wrapText="1"/>
      <protection/>
    </xf>
    <xf numFmtId="0" fontId="9" fillId="0" borderId="14" xfId="58" applyFont="1" applyFill="1" applyBorder="1">
      <alignment/>
      <protection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93" fontId="29" fillId="0" borderId="11" xfId="42" applyNumberFormat="1" applyFont="1" applyBorder="1" applyAlignment="1">
      <alignment horizontal="center" vertical="top" wrapText="1"/>
    </xf>
    <xf numFmtId="193" fontId="29" fillId="0" borderId="11" xfId="42" applyNumberFormat="1" applyFont="1" applyBorder="1" applyAlignment="1">
      <alignment horizontal="right" vertical="top" wrapText="1"/>
    </xf>
    <xf numFmtId="193" fontId="30" fillId="0" borderId="11" xfId="42" applyNumberFormat="1" applyFont="1" applyBorder="1" applyAlignment="1">
      <alignment horizontal="right" vertical="top" wrapText="1"/>
    </xf>
    <xf numFmtId="193" fontId="29" fillId="0" borderId="11" xfId="42" applyNumberFormat="1" applyFont="1" applyBorder="1" applyAlignment="1">
      <alignment horizontal="right" vertical="top" wrapText="1"/>
    </xf>
    <xf numFmtId="193" fontId="29" fillId="0" borderId="12" xfId="42" applyNumberFormat="1" applyFont="1" applyBorder="1" applyAlignment="1">
      <alignment horizontal="right" vertical="top" wrapText="1"/>
    </xf>
    <xf numFmtId="193" fontId="29" fillId="0" borderId="0" xfId="42" applyNumberFormat="1" applyFont="1" applyBorder="1" applyAlignment="1">
      <alignment/>
    </xf>
    <xf numFmtId="3" fontId="29" fillId="0" borderId="11" xfId="0" applyNumberFormat="1" applyFont="1" applyBorder="1" applyAlignment="1">
      <alignment horizontal="right" vertical="top" wrapText="1"/>
    </xf>
    <xf numFmtId="3" fontId="30" fillId="0" borderId="11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/>
    </xf>
    <xf numFmtId="3" fontId="30" fillId="0" borderId="11" xfId="0" applyNumberFormat="1" applyFont="1" applyBorder="1" applyAlignment="1">
      <alignment horizontal="right" vertical="top" wrapText="1"/>
    </xf>
    <xf numFmtId="3" fontId="30" fillId="0" borderId="11" xfId="0" applyNumberFormat="1" applyFont="1" applyBorder="1" applyAlignment="1">
      <alignment/>
    </xf>
    <xf numFmtId="193" fontId="29" fillId="0" borderId="11" xfId="0" applyNumberFormat="1" applyFont="1" applyBorder="1" applyAlignment="1">
      <alignment horizontal="center" vertical="top" wrapText="1"/>
    </xf>
    <xf numFmtId="193" fontId="30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22" xfId="0" applyFont="1" applyFill="1" applyBorder="1" applyAlignment="1">
      <alignment horizontal="center" vertical="center" wrapText="1"/>
    </xf>
    <xf numFmtId="193" fontId="30" fillId="0" borderId="11" xfId="42" applyNumberFormat="1" applyFont="1" applyBorder="1" applyAlignment="1">
      <alignment horizontal="right" vertical="top" wrapText="1"/>
    </xf>
    <xf numFmtId="3" fontId="9" fillId="0" borderId="25" xfId="58" applyNumberFormat="1" applyFont="1" applyBorder="1" applyAlignment="1">
      <alignment horizontal="center" vertical="center"/>
      <protection/>
    </xf>
    <xf numFmtId="0" fontId="9" fillId="0" borderId="20" xfId="58" applyFont="1" applyBorder="1" applyAlignment="1">
      <alignment horizontal="center" vertical="center" wrapText="1"/>
      <protection/>
    </xf>
    <xf numFmtId="193" fontId="30" fillId="0" borderId="11" xfId="0" applyNumberFormat="1" applyFont="1" applyBorder="1" applyAlignment="1">
      <alignment vertical="top" wrapText="1"/>
    </xf>
    <xf numFmtId="193" fontId="29" fillId="0" borderId="11" xfId="0" applyNumberFormat="1" applyFont="1" applyBorder="1" applyAlignment="1">
      <alignment vertical="top" wrapText="1"/>
    </xf>
    <xf numFmtId="193" fontId="9" fillId="0" borderId="0" xfId="0" applyNumberFormat="1" applyFont="1" applyAlignment="1">
      <alignment/>
    </xf>
    <xf numFmtId="0" fontId="9" fillId="0" borderId="11" xfId="58" applyNumberFormat="1" applyFont="1" applyFill="1" applyBorder="1" applyAlignment="1">
      <alignment horizontal="center" vertical="center" wrapText="1"/>
      <protection/>
    </xf>
    <xf numFmtId="0" fontId="12" fillId="0" borderId="0" xfId="59" applyNumberFormat="1" applyFont="1" applyAlignment="1">
      <alignment vertical="center"/>
      <protection/>
    </xf>
    <xf numFmtId="0" fontId="9" fillId="0" borderId="26" xfId="59" applyNumberFormat="1" applyFont="1" applyBorder="1" applyAlignment="1">
      <alignment horizontal="center" vertical="center"/>
      <protection/>
    </xf>
    <xf numFmtId="0" fontId="9" fillId="0" borderId="0" xfId="59" applyNumberFormat="1" applyFont="1" applyBorder="1" applyAlignment="1">
      <alignment vertical="center"/>
      <protection/>
    </xf>
    <xf numFmtId="0" fontId="9" fillId="0" borderId="0" xfId="58" applyFont="1" applyBorder="1" applyAlignment="1">
      <alignment horizontal="center"/>
      <protection/>
    </xf>
    <xf numFmtId="0" fontId="9" fillId="0" borderId="15" xfId="58" applyFont="1" applyFill="1" applyBorder="1" applyAlignment="1">
      <alignment horizontal="center" vertical="center"/>
      <protection/>
    </xf>
    <xf numFmtId="0" fontId="9" fillId="0" borderId="15" xfId="58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4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8" fillId="0" borderId="11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193" fontId="30" fillId="0" borderId="11" xfId="42" applyNumberFormat="1" applyFont="1" applyBorder="1" applyAlignment="1">
      <alignment horizontal="righ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3" fontId="29" fillId="0" borderId="28" xfId="0" applyNumberFormat="1" applyFont="1" applyBorder="1" applyAlignment="1">
      <alignment wrapText="1"/>
    </xf>
    <xf numFmtId="3" fontId="29" fillId="0" borderId="31" xfId="0" applyNumberFormat="1" applyFont="1" applyBorder="1" applyAlignment="1">
      <alignment wrapText="1"/>
    </xf>
    <xf numFmtId="3" fontId="29" fillId="0" borderId="30" xfId="0" applyNumberFormat="1" applyFont="1" applyBorder="1" applyAlignment="1">
      <alignment wrapText="1"/>
    </xf>
    <xf numFmtId="3" fontId="30" fillId="0" borderId="28" xfId="0" applyNumberFormat="1" applyFont="1" applyBorder="1" applyAlignment="1">
      <alignment horizontal="center" wrapText="1"/>
    </xf>
    <xf numFmtId="3" fontId="30" fillId="0" borderId="31" xfId="0" applyNumberFormat="1" applyFont="1" applyBorder="1" applyAlignment="1">
      <alignment horizontal="center" wrapText="1"/>
    </xf>
    <xf numFmtId="3" fontId="30" fillId="0" borderId="30" xfId="0" applyNumberFormat="1" applyFont="1" applyBorder="1" applyAlignment="1">
      <alignment horizontal="center" wrapText="1"/>
    </xf>
    <xf numFmtId="3" fontId="30" fillId="0" borderId="28" xfId="0" applyNumberFormat="1" applyFont="1" applyBorder="1" applyAlignment="1">
      <alignment wrapText="1"/>
    </xf>
    <xf numFmtId="3" fontId="30" fillId="0" borderId="31" xfId="0" applyNumberFormat="1" applyFont="1" applyBorder="1" applyAlignment="1">
      <alignment wrapText="1"/>
    </xf>
    <xf numFmtId="3" fontId="30" fillId="0" borderId="30" xfId="0" applyNumberFormat="1" applyFont="1" applyBorder="1" applyAlignment="1">
      <alignment wrapText="1"/>
    </xf>
    <xf numFmtId="0" fontId="8" fillId="0" borderId="28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28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49" fontId="9" fillId="0" borderId="28" xfId="0" applyNumberFormat="1" applyFont="1" applyBorder="1" applyAlignment="1">
      <alignment horizontal="center" wrapText="1"/>
    </xf>
    <xf numFmtId="49" fontId="9" fillId="0" borderId="31" xfId="0" applyNumberFormat="1" applyFont="1" applyBorder="1" applyAlignment="1">
      <alignment horizontal="center" wrapText="1"/>
    </xf>
    <xf numFmtId="49" fontId="9" fillId="0" borderId="30" xfId="0" applyNumberFormat="1" applyFont="1" applyBorder="1" applyAlignment="1">
      <alignment horizontal="center" wrapText="1"/>
    </xf>
    <xf numFmtId="49" fontId="9" fillId="34" borderId="32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 readingOrder="1"/>
    </xf>
    <xf numFmtId="0" fontId="8" fillId="0" borderId="17" xfId="58" applyFont="1" applyFill="1" applyBorder="1" applyAlignment="1">
      <alignment horizontal="right" wrapText="1"/>
      <protection/>
    </xf>
    <xf numFmtId="0" fontId="9" fillId="0" borderId="29" xfId="0" applyFont="1" applyBorder="1" applyAlignment="1">
      <alignment wrapText="1"/>
    </xf>
    <xf numFmtId="49" fontId="9" fillId="0" borderId="11" xfId="0" applyNumberFormat="1" applyFont="1" applyBorder="1" applyAlignment="1">
      <alignment horizontal="center" vertical="center" wrapText="1"/>
    </xf>
    <xf numFmtId="193" fontId="30" fillId="0" borderId="11" xfId="0" applyNumberFormat="1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textRotation="90" wrapText="1"/>
    </xf>
    <xf numFmtId="0" fontId="10" fillId="34" borderId="13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0" xfId="58" applyFont="1" applyBorder="1" applyAlignment="1">
      <alignment horizontal="center" wrapText="1"/>
      <protection/>
    </xf>
    <xf numFmtId="0" fontId="9" fillId="0" borderId="22" xfId="0" applyFont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rmal_TFI-FIN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osnalijek.ba" TargetMode="External" /><Relationship Id="rId2" Type="http://schemas.openxmlformats.org/officeDocument/2006/relationships/hyperlink" Target="http://www.bosnalijek.b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SheetLayoutView="100" zoomScalePageLayoutView="0" workbookViewId="0" topLeftCell="A28">
      <selection activeCell="B30" sqref="B30"/>
    </sheetView>
  </sheetViews>
  <sheetFormatPr defaultColWidth="9.00390625" defaultRowHeight="12.75"/>
  <cols>
    <col min="1" max="1" width="60.625" style="7" customWidth="1"/>
    <col min="2" max="2" width="61.125" style="9" customWidth="1"/>
    <col min="3" max="16384" width="9.125" style="9" customWidth="1"/>
  </cols>
  <sheetData>
    <row r="1" spans="1:11" ht="13.5">
      <c r="A1" s="2" t="s">
        <v>137</v>
      </c>
      <c r="B1" s="1" t="s">
        <v>108</v>
      </c>
      <c r="C1" s="8"/>
      <c r="E1" s="8"/>
      <c r="F1" s="8"/>
      <c r="G1" s="10"/>
      <c r="I1" s="11"/>
      <c r="J1" s="11"/>
      <c r="K1" s="11"/>
    </row>
    <row r="2" spans="1:11" ht="13.5">
      <c r="A2" s="53" t="s">
        <v>616</v>
      </c>
      <c r="B2" s="61" t="s">
        <v>109</v>
      </c>
      <c r="C2" s="53"/>
      <c r="D2" s="53"/>
      <c r="E2" s="53"/>
      <c r="F2" s="12"/>
      <c r="G2" s="12"/>
      <c r="H2" s="12"/>
      <c r="I2" s="12"/>
      <c r="J2" s="12"/>
      <c r="K2" s="12"/>
    </row>
    <row r="3" spans="1:11" ht="14.25" thickBot="1">
      <c r="A3" s="13" t="s">
        <v>133</v>
      </c>
      <c r="B3" s="13" t="s">
        <v>134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116</v>
      </c>
      <c r="B4" s="79"/>
    </row>
    <row r="5" spans="1:2" ht="13.5">
      <c r="A5" s="15" t="s">
        <v>110</v>
      </c>
      <c r="B5" s="16"/>
    </row>
    <row r="6" spans="1:2" ht="25.5">
      <c r="A6" s="17" t="s">
        <v>115</v>
      </c>
      <c r="B6" s="65" t="s">
        <v>591</v>
      </c>
    </row>
    <row r="7" spans="1:2" ht="12.75">
      <c r="A7" s="17" t="s">
        <v>104</v>
      </c>
      <c r="B7" s="66" t="s">
        <v>592</v>
      </c>
    </row>
    <row r="8" spans="1:2" ht="25.5">
      <c r="A8" s="70" t="s">
        <v>107</v>
      </c>
      <c r="B8" s="67" t="s">
        <v>593</v>
      </c>
    </row>
    <row r="9" spans="1:2" ht="12.75">
      <c r="A9" s="17" t="s">
        <v>105</v>
      </c>
      <c r="B9" s="68" t="s">
        <v>594</v>
      </c>
    </row>
    <row r="10" spans="1:2" ht="12.75">
      <c r="A10" s="17" t="s">
        <v>106</v>
      </c>
      <c r="B10" s="68" t="s">
        <v>595</v>
      </c>
    </row>
    <row r="11" spans="1:2" ht="12.75">
      <c r="A11" s="71" t="s">
        <v>111</v>
      </c>
      <c r="B11" s="66" t="s">
        <v>596</v>
      </c>
    </row>
    <row r="12" spans="1:2" ht="15" customHeight="1">
      <c r="A12" s="71" t="s">
        <v>117</v>
      </c>
      <c r="B12" s="69">
        <v>661</v>
      </c>
    </row>
    <row r="13" spans="1:2" ht="38.25">
      <c r="A13" s="71" t="s">
        <v>124</v>
      </c>
      <c r="B13" s="65" t="s">
        <v>597</v>
      </c>
    </row>
    <row r="14" spans="1:2" ht="12.75">
      <c r="A14" s="71" t="s">
        <v>112</v>
      </c>
      <c r="B14" s="66" t="s">
        <v>598</v>
      </c>
    </row>
    <row r="15" spans="1:2" ht="25.5">
      <c r="A15" s="71" t="s">
        <v>132</v>
      </c>
      <c r="B15" s="66" t="s">
        <v>599</v>
      </c>
    </row>
    <row r="16" spans="1:2" ht="12.75">
      <c r="A16" s="71" t="s">
        <v>114</v>
      </c>
      <c r="B16" s="65"/>
    </row>
    <row r="17" spans="1:2" ht="13.5">
      <c r="A17" s="18" t="s">
        <v>113</v>
      </c>
      <c r="B17" s="69"/>
    </row>
    <row r="18" spans="1:2" ht="63.75">
      <c r="A18" s="71" t="s">
        <v>118</v>
      </c>
      <c r="B18" s="65" t="s">
        <v>624</v>
      </c>
    </row>
    <row r="19" spans="1:2" ht="63.75">
      <c r="A19" s="71" t="s">
        <v>119</v>
      </c>
      <c r="B19" s="65" t="s">
        <v>625</v>
      </c>
    </row>
    <row r="20" spans="1:2" ht="142.5" customHeight="1">
      <c r="A20" s="71" t="s">
        <v>120</v>
      </c>
      <c r="B20" s="106" t="s">
        <v>629</v>
      </c>
    </row>
    <row r="21" spans="1:2" ht="17.25" customHeight="1">
      <c r="A21" s="73" t="s">
        <v>135</v>
      </c>
      <c r="B21" s="69"/>
    </row>
    <row r="22" spans="1:2" ht="12.75">
      <c r="A22" s="74" t="s">
        <v>121</v>
      </c>
      <c r="B22" s="101">
        <v>6002</v>
      </c>
    </row>
    <row r="23" spans="1:2" ht="25.5">
      <c r="A23" s="71" t="s">
        <v>122</v>
      </c>
      <c r="B23" s="67" t="s">
        <v>600</v>
      </c>
    </row>
    <row r="24" spans="1:2" ht="38.25">
      <c r="A24" s="71" t="s">
        <v>123</v>
      </c>
      <c r="B24" s="67" t="s">
        <v>601</v>
      </c>
    </row>
    <row r="25" spans="1:2" ht="27">
      <c r="A25" s="73" t="s">
        <v>146</v>
      </c>
      <c r="B25" s="72"/>
    </row>
    <row r="26" spans="1:2" ht="38.25">
      <c r="A26" s="74" t="s">
        <v>589</v>
      </c>
      <c r="B26" s="72"/>
    </row>
    <row r="27" spans="1:2" ht="27">
      <c r="A27" s="73" t="s">
        <v>125</v>
      </c>
      <c r="B27" s="69"/>
    </row>
    <row r="28" spans="1:2" ht="12.75">
      <c r="A28" s="74" t="s">
        <v>127</v>
      </c>
      <c r="B28" s="111" t="s">
        <v>632</v>
      </c>
    </row>
    <row r="29" spans="1:2" ht="51">
      <c r="A29" s="71" t="s">
        <v>128</v>
      </c>
      <c r="B29" s="112" t="s">
        <v>633</v>
      </c>
    </row>
    <row r="30" spans="1:2" ht="12.75">
      <c r="A30" s="71" t="s">
        <v>129</v>
      </c>
      <c r="B30" s="78" t="s">
        <v>634</v>
      </c>
    </row>
    <row r="31" spans="1:2" ht="13.5">
      <c r="A31" s="73" t="s">
        <v>126</v>
      </c>
      <c r="B31" s="69"/>
    </row>
    <row r="32" spans="1:2" ht="25.5">
      <c r="A32" s="71" t="s">
        <v>590</v>
      </c>
      <c r="B32" s="78" t="s">
        <v>619</v>
      </c>
    </row>
    <row r="33" spans="1:2" ht="38.25">
      <c r="A33" s="71" t="s">
        <v>130</v>
      </c>
      <c r="B33" s="69"/>
    </row>
    <row r="34" spans="1:2" ht="38.25">
      <c r="A34" s="71" t="s">
        <v>131</v>
      </c>
      <c r="B34" s="69"/>
    </row>
    <row r="35" spans="1:2" ht="26.25" customHeight="1">
      <c r="A35" s="71" t="s">
        <v>147</v>
      </c>
      <c r="B35" s="69"/>
    </row>
    <row r="36" spans="1:2" ht="38.25">
      <c r="A36" s="75" t="s">
        <v>148</v>
      </c>
      <c r="B36" s="102" t="s">
        <v>623</v>
      </c>
    </row>
    <row r="38" spans="1:3" ht="13.5">
      <c r="A38" s="76" t="s">
        <v>615</v>
      </c>
      <c r="B38" s="107" t="s">
        <v>631</v>
      </c>
      <c r="C38" s="107"/>
    </row>
    <row r="39" spans="1:3" ht="13.5">
      <c r="A39" s="20"/>
      <c r="B39" s="77" t="s">
        <v>630</v>
      </c>
      <c r="C39" s="109"/>
    </row>
    <row r="40" ht="12.75">
      <c r="B40" s="110"/>
    </row>
    <row r="41" ht="13.5">
      <c r="B41" s="10" t="s">
        <v>626</v>
      </c>
    </row>
    <row r="42" ht="12.75">
      <c r="B42" s="77" t="s">
        <v>627</v>
      </c>
    </row>
  </sheetData>
  <sheetProtection/>
  <hyperlinks>
    <hyperlink ref="B9" r:id="rId1" display="info@bosnalijek.ba"/>
    <hyperlink ref="B10" r:id="rId2" display="www.bosnalijek.ba"/>
  </hyperlinks>
  <printOptions horizontalCentered="1"/>
  <pageMargins left="0.1968503937007874" right="0.1968503937007874" top="0.7086614173228347" bottom="0.3937007874015748" header="0.4330708661417323" footer="0"/>
  <pageSetup fitToHeight="2" fitToWidth="1" horizontalDpi="300" verticalDpi="300" orientation="portrait" paperSize="9" scale="83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zoomScalePageLayoutView="0" workbookViewId="0" topLeftCell="A171">
      <selection activeCell="H182" sqref="H182:I183"/>
    </sheetView>
  </sheetViews>
  <sheetFormatPr defaultColWidth="9.00390625" defaultRowHeight="12.75"/>
  <cols>
    <col min="1" max="1" width="14.125" style="22" customWidth="1"/>
    <col min="2" max="2" width="15.375" style="22" customWidth="1"/>
    <col min="3" max="3" width="19.875" style="22" customWidth="1"/>
    <col min="4" max="4" width="12.75390625" style="22" customWidth="1"/>
    <col min="5" max="7" width="3.125" style="22" customWidth="1"/>
    <col min="8" max="8" width="16.625" style="22" customWidth="1"/>
    <col min="9" max="9" width="16.375" style="22" customWidth="1"/>
    <col min="10" max="16384" width="9.125" style="22" customWidth="1"/>
  </cols>
  <sheetData>
    <row r="1" spans="1:9" ht="13.5">
      <c r="A1" s="7"/>
      <c r="B1" s="1"/>
      <c r="I1" s="3" t="s">
        <v>108</v>
      </c>
    </row>
    <row r="2" spans="1:9" ht="13.5">
      <c r="A2" s="2"/>
      <c r="C2" s="23"/>
      <c r="I2" s="3" t="s">
        <v>136</v>
      </c>
    </row>
    <row r="3" spans="1:9" ht="12.75">
      <c r="A3" s="62" t="s">
        <v>314</v>
      </c>
      <c r="B3" s="115" t="s">
        <v>602</v>
      </c>
      <c r="C3" s="116"/>
      <c r="D3" s="116"/>
      <c r="E3" s="116"/>
      <c r="F3" s="116"/>
      <c r="G3" s="116"/>
      <c r="H3" s="116"/>
      <c r="I3" s="116"/>
    </row>
    <row r="4" spans="1:9" ht="12.75">
      <c r="A4" s="62" t="s">
        <v>159</v>
      </c>
      <c r="B4" s="115" t="s">
        <v>592</v>
      </c>
      <c r="C4" s="116"/>
      <c r="D4" s="116"/>
      <c r="E4" s="116"/>
      <c r="F4" s="116"/>
      <c r="G4" s="116"/>
      <c r="H4" s="116"/>
      <c r="I4" s="116"/>
    </row>
    <row r="5" spans="1:9" ht="12.75">
      <c r="A5" s="62" t="s">
        <v>160</v>
      </c>
      <c r="B5" s="159" t="s">
        <v>603</v>
      </c>
      <c r="C5" s="159"/>
      <c r="D5" s="159"/>
      <c r="E5" s="159"/>
      <c r="F5" s="159"/>
      <c r="G5" s="159"/>
      <c r="H5" s="159"/>
      <c r="I5" s="159"/>
    </row>
    <row r="6" spans="1:9" ht="12.75">
      <c r="A6" s="62" t="s">
        <v>161</v>
      </c>
      <c r="B6" s="159" t="s">
        <v>604</v>
      </c>
      <c r="C6" s="159"/>
      <c r="D6" s="159"/>
      <c r="E6" s="159"/>
      <c r="F6" s="159"/>
      <c r="G6" s="159"/>
      <c r="H6" s="159"/>
      <c r="I6" s="159"/>
    </row>
    <row r="7" spans="1:9" ht="12.75">
      <c r="A7" s="62" t="s">
        <v>162</v>
      </c>
      <c r="B7" s="159" t="s">
        <v>604</v>
      </c>
      <c r="C7" s="159"/>
      <c r="D7" s="159"/>
      <c r="E7" s="159"/>
      <c r="F7" s="159"/>
      <c r="G7" s="159"/>
      <c r="H7" s="159"/>
      <c r="I7" s="159"/>
    </row>
    <row r="8" spans="1:9" ht="18" customHeight="1">
      <c r="A8" s="63"/>
      <c r="B8" s="63"/>
      <c r="C8" s="63"/>
      <c r="D8" s="64"/>
      <c r="E8" s="63"/>
      <c r="F8" s="63"/>
      <c r="G8" s="63"/>
      <c r="H8" s="52"/>
      <c r="I8" s="52"/>
    </row>
    <row r="9" spans="1:9" ht="12.75" hidden="1">
      <c r="A9" s="63"/>
      <c r="B9" s="63"/>
      <c r="C9" s="63"/>
      <c r="D9" s="63"/>
      <c r="E9" s="63"/>
      <c r="F9" s="63"/>
      <c r="G9" s="63"/>
      <c r="H9" s="63"/>
      <c r="I9" s="63"/>
    </row>
    <row r="10" spans="1:9" ht="1.5" customHeight="1" hidden="1">
      <c r="A10" s="63"/>
      <c r="B10" s="63"/>
      <c r="C10" s="63"/>
      <c r="D10" s="63"/>
      <c r="E10" s="63"/>
      <c r="F10" s="63"/>
      <c r="G10" s="63"/>
      <c r="H10" s="63"/>
      <c r="I10" s="63"/>
    </row>
    <row r="11" spans="1:9" ht="18.75" customHeight="1" thickBot="1">
      <c r="A11" s="160" t="s">
        <v>163</v>
      </c>
      <c r="B11" s="161"/>
      <c r="C11" s="161"/>
      <c r="D11" s="161"/>
      <c r="E11" s="161"/>
      <c r="F11" s="161"/>
      <c r="G11" s="161"/>
      <c r="H11" s="161"/>
      <c r="I11" s="161"/>
    </row>
    <row r="12" spans="1:9" ht="12" customHeight="1" thickTop="1">
      <c r="A12" s="136"/>
      <c r="B12" s="136"/>
      <c r="C12" s="136"/>
      <c r="D12" s="136"/>
      <c r="E12" s="136"/>
      <c r="F12" s="136"/>
      <c r="G12" s="136"/>
      <c r="H12" s="136"/>
      <c r="I12" s="136"/>
    </row>
    <row r="13" spans="3:8" ht="18.75" customHeight="1">
      <c r="C13" s="136" t="s">
        <v>617</v>
      </c>
      <c r="D13" s="136"/>
      <c r="E13" s="136"/>
      <c r="F13" s="136"/>
      <c r="G13" s="136"/>
      <c r="H13" s="24"/>
    </row>
    <row r="14" ht="12.75">
      <c r="I14" s="22" t="s">
        <v>315</v>
      </c>
    </row>
    <row r="15" spans="1:9" ht="12.75">
      <c r="A15" s="117" t="s">
        <v>103</v>
      </c>
      <c r="B15" s="137" t="s">
        <v>164</v>
      </c>
      <c r="C15" s="138"/>
      <c r="D15" s="25" t="s">
        <v>165</v>
      </c>
      <c r="E15" s="143" t="s">
        <v>149</v>
      </c>
      <c r="F15" s="144"/>
      <c r="G15" s="145"/>
      <c r="H15" s="146" t="s">
        <v>166</v>
      </c>
      <c r="I15" s="147"/>
    </row>
    <row r="16" spans="1:9" ht="12.75">
      <c r="A16" s="118"/>
      <c r="B16" s="139"/>
      <c r="C16" s="140"/>
      <c r="D16" s="27"/>
      <c r="E16" s="150" t="s">
        <v>167</v>
      </c>
      <c r="F16" s="151"/>
      <c r="G16" s="152"/>
      <c r="H16" s="148"/>
      <c r="I16" s="149"/>
    </row>
    <row r="17" spans="1:9" ht="12.75">
      <c r="A17" s="119"/>
      <c r="B17" s="139"/>
      <c r="C17" s="140"/>
      <c r="D17" s="27"/>
      <c r="E17" s="153"/>
      <c r="F17" s="154"/>
      <c r="G17" s="155"/>
      <c r="H17" s="26" t="s">
        <v>168</v>
      </c>
      <c r="I17" s="28" t="s">
        <v>169</v>
      </c>
    </row>
    <row r="18" spans="1:9" ht="12.75">
      <c r="A18" s="120"/>
      <c r="B18" s="141"/>
      <c r="C18" s="142"/>
      <c r="D18" s="30"/>
      <c r="E18" s="156"/>
      <c r="F18" s="157"/>
      <c r="G18" s="158"/>
      <c r="H18" s="31" t="s">
        <v>170</v>
      </c>
      <c r="I18" s="32" t="s">
        <v>170</v>
      </c>
    </row>
    <row r="19" spans="1:9" ht="12.75">
      <c r="A19" s="32">
        <v>1</v>
      </c>
      <c r="B19" s="135">
        <v>2</v>
      </c>
      <c r="C19" s="135"/>
      <c r="D19" s="32">
        <v>3</v>
      </c>
      <c r="E19" s="135">
        <v>4</v>
      </c>
      <c r="F19" s="135"/>
      <c r="G19" s="135"/>
      <c r="H19" s="32">
        <v>5</v>
      </c>
      <c r="I19" s="32">
        <v>6</v>
      </c>
    </row>
    <row r="20" spans="1:9" ht="13.5">
      <c r="A20" s="33"/>
      <c r="B20" s="121" t="s">
        <v>171</v>
      </c>
      <c r="C20" s="121"/>
      <c r="D20" s="33"/>
      <c r="E20" s="132"/>
      <c r="F20" s="132"/>
      <c r="G20" s="132"/>
      <c r="H20" s="85"/>
      <c r="I20" s="85"/>
    </row>
    <row r="21" spans="1:9" ht="12.75">
      <c r="A21" s="33"/>
      <c r="B21" s="113" t="s">
        <v>172</v>
      </c>
      <c r="C21" s="113"/>
      <c r="D21" s="33"/>
      <c r="E21" s="33"/>
      <c r="F21" s="33"/>
      <c r="G21" s="33"/>
      <c r="H21" s="86"/>
      <c r="I21" s="86"/>
    </row>
    <row r="22" spans="1:9" ht="13.5">
      <c r="A22" s="33"/>
      <c r="B22" s="121" t="s">
        <v>34</v>
      </c>
      <c r="C22" s="121"/>
      <c r="D22" s="33"/>
      <c r="E22" s="33">
        <v>2</v>
      </c>
      <c r="F22" s="33">
        <v>0</v>
      </c>
      <c r="G22" s="33">
        <v>1</v>
      </c>
      <c r="H22" s="87">
        <f>SUM(H23,H27,H31,H32)</f>
        <v>73469023.15</v>
      </c>
      <c r="I22" s="87">
        <f>SUM(I23,I27,I31,I32)</f>
        <v>75887085</v>
      </c>
    </row>
    <row r="23" spans="1:9" ht="19.5" customHeight="1">
      <c r="A23" s="33">
        <v>60</v>
      </c>
      <c r="B23" s="113" t="s">
        <v>173</v>
      </c>
      <c r="C23" s="113"/>
      <c r="D23" s="33"/>
      <c r="E23" s="33">
        <v>2</v>
      </c>
      <c r="F23" s="33">
        <v>0</v>
      </c>
      <c r="G23" s="33">
        <v>2</v>
      </c>
      <c r="H23" s="86">
        <f>SUM(H24:H26)</f>
        <v>7567324.15</v>
      </c>
      <c r="I23" s="86">
        <f>SUM(I24:I26)</f>
        <v>8713037</v>
      </c>
    </row>
    <row r="24" spans="1:9" ht="29.25" customHeight="1">
      <c r="A24" s="33">
        <v>600</v>
      </c>
      <c r="B24" s="113" t="s">
        <v>174</v>
      </c>
      <c r="C24" s="113"/>
      <c r="D24" s="33"/>
      <c r="E24" s="33">
        <v>2</v>
      </c>
      <c r="F24" s="33">
        <v>0</v>
      </c>
      <c r="G24" s="33">
        <v>3</v>
      </c>
      <c r="H24" s="86">
        <v>0</v>
      </c>
      <c r="I24" s="86">
        <v>0</v>
      </c>
    </row>
    <row r="25" spans="1:9" ht="27.75" customHeight="1">
      <c r="A25" s="33">
        <v>601</v>
      </c>
      <c r="B25" s="113" t="s">
        <v>175</v>
      </c>
      <c r="C25" s="113"/>
      <c r="D25" s="33"/>
      <c r="E25" s="33">
        <v>2</v>
      </c>
      <c r="F25" s="33">
        <v>0</v>
      </c>
      <c r="G25" s="33">
        <v>4</v>
      </c>
      <c r="H25" s="86">
        <v>7567324.15</v>
      </c>
      <c r="I25" s="86">
        <v>8713037</v>
      </c>
    </row>
    <row r="26" spans="1:9" ht="28.5" customHeight="1">
      <c r="A26" s="33">
        <v>602</v>
      </c>
      <c r="B26" s="113" t="s">
        <v>176</v>
      </c>
      <c r="C26" s="113"/>
      <c r="D26" s="33"/>
      <c r="E26" s="33">
        <v>2</v>
      </c>
      <c r="F26" s="33">
        <v>0</v>
      </c>
      <c r="G26" s="33">
        <v>5</v>
      </c>
      <c r="H26" s="86">
        <v>0</v>
      </c>
      <c r="I26" s="86">
        <v>0</v>
      </c>
    </row>
    <row r="27" spans="1:9" ht="19.5" customHeight="1">
      <c r="A27" s="33">
        <v>61</v>
      </c>
      <c r="B27" s="113" t="s">
        <v>177</v>
      </c>
      <c r="C27" s="113"/>
      <c r="D27" s="33"/>
      <c r="E27" s="33">
        <v>2</v>
      </c>
      <c r="F27" s="33">
        <v>0</v>
      </c>
      <c r="G27" s="33">
        <v>6</v>
      </c>
      <c r="H27" s="86">
        <f>SUM(H28:H30)</f>
        <v>65430241</v>
      </c>
      <c r="I27" s="86">
        <f>SUM(I28:I30)</f>
        <v>66954133</v>
      </c>
    </row>
    <row r="28" spans="1:9" ht="28.5" customHeight="1">
      <c r="A28" s="33">
        <v>610</v>
      </c>
      <c r="B28" s="113" t="s">
        <v>178</v>
      </c>
      <c r="C28" s="113"/>
      <c r="D28" s="33"/>
      <c r="E28" s="33">
        <v>2</v>
      </c>
      <c r="F28" s="33">
        <v>0</v>
      </c>
      <c r="G28" s="33">
        <v>7</v>
      </c>
      <c r="H28" s="86">
        <v>0</v>
      </c>
      <c r="I28" s="86">
        <v>0</v>
      </c>
    </row>
    <row r="29" spans="1:9" ht="25.5" customHeight="1">
      <c r="A29" s="33">
        <v>611</v>
      </c>
      <c r="B29" s="113" t="s">
        <v>179</v>
      </c>
      <c r="C29" s="113"/>
      <c r="D29" s="33"/>
      <c r="E29" s="33">
        <v>2</v>
      </c>
      <c r="F29" s="33">
        <v>0</v>
      </c>
      <c r="G29" s="33">
        <v>8</v>
      </c>
      <c r="H29" s="86">
        <v>21243942</v>
      </c>
      <c r="I29" s="86">
        <v>25433953</v>
      </c>
    </row>
    <row r="30" spans="1:9" ht="27" customHeight="1">
      <c r="A30" s="33">
        <v>612</v>
      </c>
      <c r="B30" s="113" t="s">
        <v>180</v>
      </c>
      <c r="C30" s="113"/>
      <c r="D30" s="33"/>
      <c r="E30" s="33">
        <v>2</v>
      </c>
      <c r="F30" s="33">
        <v>0</v>
      </c>
      <c r="G30" s="33">
        <v>9</v>
      </c>
      <c r="H30" s="86">
        <v>44186299</v>
      </c>
      <c r="I30" s="86">
        <v>41520180</v>
      </c>
    </row>
    <row r="31" spans="1:9" ht="28.5" customHeight="1">
      <c r="A31" s="33">
        <v>62</v>
      </c>
      <c r="B31" s="113" t="s">
        <v>181</v>
      </c>
      <c r="C31" s="113"/>
      <c r="D31" s="33"/>
      <c r="E31" s="33">
        <v>2</v>
      </c>
      <c r="F31" s="33">
        <v>1</v>
      </c>
      <c r="G31" s="33">
        <v>0</v>
      </c>
      <c r="H31" s="86"/>
      <c r="I31" s="86"/>
    </row>
    <row r="32" spans="1:9" ht="18.75" customHeight="1">
      <c r="A32" s="33">
        <v>65</v>
      </c>
      <c r="B32" s="113" t="s">
        <v>182</v>
      </c>
      <c r="C32" s="113"/>
      <c r="D32" s="33"/>
      <c r="E32" s="33">
        <v>2</v>
      </c>
      <c r="F32" s="33">
        <v>1</v>
      </c>
      <c r="G32" s="33">
        <v>1</v>
      </c>
      <c r="H32" s="86">
        <v>471458</v>
      </c>
      <c r="I32" s="86">
        <v>219915</v>
      </c>
    </row>
    <row r="33" spans="1:9" ht="34.5" customHeight="1">
      <c r="A33" s="33"/>
      <c r="B33" s="121" t="s">
        <v>35</v>
      </c>
      <c r="C33" s="121"/>
      <c r="D33" s="33"/>
      <c r="E33" s="33">
        <v>2</v>
      </c>
      <c r="F33" s="33">
        <v>1</v>
      </c>
      <c r="G33" s="33">
        <v>2</v>
      </c>
      <c r="H33" s="87">
        <f>SUM(H34:H36,H40,H41,H42,H43,H45)-H44</f>
        <v>66463227</v>
      </c>
      <c r="I33" s="87">
        <f>SUM(I34:I36,I40,I41,I42,I43,I45)-I44</f>
        <v>67030103</v>
      </c>
    </row>
    <row r="34" spans="1:9" ht="12.75">
      <c r="A34" s="33">
        <v>50</v>
      </c>
      <c r="B34" s="113" t="s">
        <v>183</v>
      </c>
      <c r="C34" s="113"/>
      <c r="D34" s="33"/>
      <c r="E34" s="33">
        <v>2</v>
      </c>
      <c r="F34" s="33">
        <v>1</v>
      </c>
      <c r="G34" s="33">
        <v>3</v>
      </c>
      <c r="H34" s="86">
        <v>5710099</v>
      </c>
      <c r="I34" s="86">
        <v>6069084</v>
      </c>
    </row>
    <row r="35" spans="1:9" ht="12.75">
      <c r="A35" s="33">
        <v>51</v>
      </c>
      <c r="B35" s="113" t="s">
        <v>184</v>
      </c>
      <c r="C35" s="113"/>
      <c r="D35" s="33"/>
      <c r="E35" s="33">
        <v>2</v>
      </c>
      <c r="F35" s="33">
        <v>1</v>
      </c>
      <c r="G35" s="33">
        <v>4</v>
      </c>
      <c r="H35" s="86">
        <v>16448828</v>
      </c>
      <c r="I35" s="86">
        <v>16988614</v>
      </c>
    </row>
    <row r="36" spans="1:9" ht="27" customHeight="1">
      <c r="A36" s="33">
        <v>52</v>
      </c>
      <c r="B36" s="113" t="s">
        <v>185</v>
      </c>
      <c r="C36" s="113"/>
      <c r="D36" s="33"/>
      <c r="E36" s="33">
        <v>2</v>
      </c>
      <c r="F36" s="33">
        <v>1</v>
      </c>
      <c r="G36" s="33">
        <v>5</v>
      </c>
      <c r="H36" s="86">
        <f>SUM(H37:H39)</f>
        <v>24367960</v>
      </c>
      <c r="I36" s="86">
        <f>SUM(I37:I39)</f>
        <v>22605882</v>
      </c>
    </row>
    <row r="37" spans="1:9" ht="26.25" customHeight="1">
      <c r="A37" s="33" t="s">
        <v>186</v>
      </c>
      <c r="B37" s="113" t="s">
        <v>187</v>
      </c>
      <c r="C37" s="113"/>
      <c r="D37" s="33"/>
      <c r="E37" s="33">
        <v>2</v>
      </c>
      <c r="F37" s="33">
        <v>1</v>
      </c>
      <c r="G37" s="33">
        <v>6</v>
      </c>
      <c r="H37" s="86">
        <v>16413393</v>
      </c>
      <c r="I37" s="86">
        <v>14203525</v>
      </c>
    </row>
    <row r="38" spans="1:9" ht="26.25" customHeight="1">
      <c r="A38" s="33" t="s">
        <v>188</v>
      </c>
      <c r="B38" s="113" t="s">
        <v>189</v>
      </c>
      <c r="C38" s="113"/>
      <c r="D38" s="33"/>
      <c r="E38" s="33">
        <v>2</v>
      </c>
      <c r="F38" s="33">
        <v>1</v>
      </c>
      <c r="G38" s="33">
        <v>7</v>
      </c>
      <c r="H38" s="86">
        <v>2631859</v>
      </c>
      <c r="I38" s="86">
        <v>5266732</v>
      </c>
    </row>
    <row r="39" spans="1:9" ht="27.75" customHeight="1">
      <c r="A39" s="33" t="s">
        <v>190</v>
      </c>
      <c r="B39" s="113" t="s">
        <v>191</v>
      </c>
      <c r="C39" s="113"/>
      <c r="D39" s="33"/>
      <c r="E39" s="33">
        <v>2</v>
      </c>
      <c r="F39" s="33">
        <v>1</v>
      </c>
      <c r="G39" s="33">
        <v>8</v>
      </c>
      <c r="H39" s="86">
        <v>5322708</v>
      </c>
      <c r="I39" s="86">
        <v>3135625</v>
      </c>
    </row>
    <row r="40" spans="1:9" ht="19.5" customHeight="1">
      <c r="A40" s="33">
        <v>53</v>
      </c>
      <c r="B40" s="113" t="s">
        <v>192</v>
      </c>
      <c r="C40" s="113"/>
      <c r="D40" s="33"/>
      <c r="E40" s="33">
        <v>2</v>
      </c>
      <c r="F40" s="33">
        <v>1</v>
      </c>
      <c r="G40" s="33">
        <v>9</v>
      </c>
      <c r="H40" s="86">
        <v>9264091</v>
      </c>
      <c r="I40" s="86">
        <v>8914339</v>
      </c>
    </row>
    <row r="41" spans="1:9" ht="12.75">
      <c r="A41" s="33" t="s">
        <v>193</v>
      </c>
      <c r="B41" s="113" t="s">
        <v>194</v>
      </c>
      <c r="C41" s="113"/>
      <c r="D41" s="33"/>
      <c r="E41" s="33">
        <v>2</v>
      </c>
      <c r="F41" s="33">
        <v>2</v>
      </c>
      <c r="G41" s="33">
        <v>0</v>
      </c>
      <c r="H41" s="86">
        <v>5791267</v>
      </c>
      <c r="I41" s="86">
        <v>5619967</v>
      </c>
    </row>
    <row r="42" spans="1:9" ht="12.75">
      <c r="A42" s="33" t="s">
        <v>195</v>
      </c>
      <c r="B42" s="113" t="s">
        <v>196</v>
      </c>
      <c r="C42" s="113"/>
      <c r="D42" s="33"/>
      <c r="E42" s="33">
        <v>2</v>
      </c>
      <c r="F42" s="33">
        <v>2</v>
      </c>
      <c r="G42" s="33">
        <v>1</v>
      </c>
      <c r="H42" s="86">
        <v>0</v>
      </c>
      <c r="I42" s="86">
        <v>0</v>
      </c>
    </row>
    <row r="43" spans="1:9" ht="14.25" customHeight="1">
      <c r="A43" s="33">
        <v>55</v>
      </c>
      <c r="B43" s="113" t="s">
        <v>197</v>
      </c>
      <c r="C43" s="113"/>
      <c r="D43" s="33"/>
      <c r="E43" s="33">
        <v>2</v>
      </c>
      <c r="F43" s="33">
        <v>2</v>
      </c>
      <c r="G43" s="33">
        <v>2</v>
      </c>
      <c r="H43" s="86">
        <v>6805267</v>
      </c>
      <c r="I43" s="86">
        <v>9342274</v>
      </c>
    </row>
    <row r="44" spans="1:9" ht="25.5">
      <c r="A44" s="33" t="s">
        <v>198</v>
      </c>
      <c r="B44" s="113" t="s">
        <v>199</v>
      </c>
      <c r="C44" s="113"/>
      <c r="D44" s="33"/>
      <c r="E44" s="33">
        <v>2</v>
      </c>
      <c r="F44" s="33">
        <v>2</v>
      </c>
      <c r="G44" s="33">
        <v>3</v>
      </c>
      <c r="H44" s="86">
        <v>1924285</v>
      </c>
      <c r="I44" s="86">
        <v>25378686</v>
      </c>
    </row>
    <row r="45" spans="1:9" ht="30" customHeight="1">
      <c r="A45" s="33" t="s">
        <v>200</v>
      </c>
      <c r="B45" s="113" t="s">
        <v>201</v>
      </c>
      <c r="C45" s="113"/>
      <c r="D45" s="33"/>
      <c r="E45" s="33">
        <v>2</v>
      </c>
      <c r="F45" s="33">
        <v>2</v>
      </c>
      <c r="G45" s="5">
        <v>4</v>
      </c>
      <c r="H45" s="86"/>
      <c r="I45" s="86">
        <v>22868629</v>
      </c>
    </row>
    <row r="46" spans="1:9" ht="15.75" customHeight="1">
      <c r="A46" s="33"/>
      <c r="B46" s="121" t="s">
        <v>36</v>
      </c>
      <c r="C46" s="121"/>
      <c r="D46" s="33"/>
      <c r="E46" s="33">
        <v>2</v>
      </c>
      <c r="F46" s="33">
        <v>2</v>
      </c>
      <c r="G46" s="33">
        <v>5</v>
      </c>
      <c r="H46" s="87">
        <f>H22-H33</f>
        <v>7005796.150000006</v>
      </c>
      <c r="I46" s="87">
        <f>I22-I33</f>
        <v>8856982</v>
      </c>
    </row>
    <row r="47" spans="1:9" ht="15.75" customHeight="1">
      <c r="A47" s="33"/>
      <c r="B47" s="121" t="s">
        <v>37</v>
      </c>
      <c r="C47" s="121"/>
      <c r="D47" s="33"/>
      <c r="E47" s="33">
        <v>2</v>
      </c>
      <c r="F47" s="33">
        <v>2</v>
      </c>
      <c r="G47" s="33">
        <v>6</v>
      </c>
      <c r="H47" s="87"/>
      <c r="I47" s="87"/>
    </row>
    <row r="48" spans="1:9" ht="12.75">
      <c r="A48" s="33"/>
      <c r="B48" s="113" t="s">
        <v>202</v>
      </c>
      <c r="C48" s="113"/>
      <c r="D48" s="33"/>
      <c r="E48" s="33"/>
      <c r="F48" s="33"/>
      <c r="G48" s="5"/>
      <c r="H48" s="86"/>
      <c r="I48" s="86"/>
    </row>
    <row r="49" spans="1:9" ht="13.5">
      <c r="A49" s="33">
        <v>66</v>
      </c>
      <c r="B49" s="121" t="s">
        <v>38</v>
      </c>
      <c r="C49" s="121"/>
      <c r="D49" s="33"/>
      <c r="E49" s="33">
        <v>2</v>
      </c>
      <c r="F49" s="33">
        <v>2</v>
      </c>
      <c r="G49" s="5">
        <v>7</v>
      </c>
      <c r="H49" s="87">
        <f>SUM(H50:H55)</f>
        <v>78056</v>
      </c>
      <c r="I49" s="87">
        <f>SUM(I50:I55)</f>
        <v>82801</v>
      </c>
    </row>
    <row r="50" spans="1:9" ht="26.25" customHeight="1">
      <c r="A50" s="33">
        <v>660</v>
      </c>
      <c r="B50" s="113" t="s">
        <v>203</v>
      </c>
      <c r="C50" s="113"/>
      <c r="D50" s="33"/>
      <c r="E50" s="33">
        <v>2</v>
      </c>
      <c r="F50" s="33">
        <v>2</v>
      </c>
      <c r="G50" s="5">
        <v>8</v>
      </c>
      <c r="H50" s="86">
        <v>0</v>
      </c>
      <c r="I50" s="86">
        <v>0</v>
      </c>
    </row>
    <row r="51" spans="1:9" ht="15.75" customHeight="1">
      <c r="A51" s="33">
        <v>661</v>
      </c>
      <c r="B51" s="113" t="s">
        <v>204</v>
      </c>
      <c r="C51" s="113"/>
      <c r="D51" s="33"/>
      <c r="E51" s="33">
        <v>2</v>
      </c>
      <c r="F51" s="33">
        <v>2</v>
      </c>
      <c r="G51" s="33">
        <v>9</v>
      </c>
      <c r="H51" s="86">
        <v>43799</v>
      </c>
      <c r="I51" s="86">
        <v>45698</v>
      </c>
    </row>
    <row r="52" spans="1:9" ht="12.75">
      <c r="A52" s="33">
        <v>662</v>
      </c>
      <c r="B52" s="113" t="s">
        <v>205</v>
      </c>
      <c r="C52" s="113"/>
      <c r="D52" s="33"/>
      <c r="E52" s="33">
        <v>2</v>
      </c>
      <c r="F52" s="33">
        <v>3</v>
      </c>
      <c r="G52" s="33">
        <v>0</v>
      </c>
      <c r="H52" s="86">
        <v>29916</v>
      </c>
      <c r="I52" s="86">
        <v>37103</v>
      </c>
    </row>
    <row r="53" spans="1:9" ht="12.75">
      <c r="A53" s="33">
        <v>663</v>
      </c>
      <c r="B53" s="113" t="s">
        <v>206</v>
      </c>
      <c r="C53" s="113"/>
      <c r="D53" s="33"/>
      <c r="E53" s="33">
        <v>2</v>
      </c>
      <c r="F53" s="33">
        <v>3</v>
      </c>
      <c r="G53" s="33">
        <v>1</v>
      </c>
      <c r="H53" s="86">
        <v>0</v>
      </c>
      <c r="I53" s="86">
        <v>0</v>
      </c>
    </row>
    <row r="54" spans="1:9" ht="26.25" customHeight="1">
      <c r="A54" s="33">
        <v>664</v>
      </c>
      <c r="B54" s="113" t="s">
        <v>207</v>
      </c>
      <c r="C54" s="113"/>
      <c r="D54" s="33"/>
      <c r="E54" s="33">
        <v>2</v>
      </c>
      <c r="F54" s="33">
        <v>3</v>
      </c>
      <c r="G54" s="33">
        <v>2</v>
      </c>
      <c r="H54" s="86">
        <v>0</v>
      </c>
      <c r="I54" s="86">
        <v>0</v>
      </c>
    </row>
    <row r="55" spans="1:9" ht="12.75">
      <c r="A55" s="33">
        <v>669</v>
      </c>
      <c r="B55" s="113" t="s">
        <v>208</v>
      </c>
      <c r="C55" s="113"/>
      <c r="D55" s="33"/>
      <c r="E55" s="33">
        <v>2</v>
      </c>
      <c r="F55" s="33">
        <v>3</v>
      </c>
      <c r="G55" s="33">
        <v>3</v>
      </c>
      <c r="H55" s="86">
        <v>4341</v>
      </c>
      <c r="I55" s="86">
        <v>0</v>
      </c>
    </row>
    <row r="56" spans="1:9" ht="13.5">
      <c r="A56" s="33">
        <v>56</v>
      </c>
      <c r="B56" s="121" t="s">
        <v>39</v>
      </c>
      <c r="C56" s="121"/>
      <c r="D56" s="33"/>
      <c r="E56" s="33">
        <v>2</v>
      </c>
      <c r="F56" s="33">
        <v>3</v>
      </c>
      <c r="G56" s="33">
        <v>4</v>
      </c>
      <c r="H56" s="87">
        <f>SUM(H57:H61)</f>
        <v>1655517</v>
      </c>
      <c r="I56" s="87">
        <f>SUM(I57:I61)</f>
        <v>1882279</v>
      </c>
    </row>
    <row r="57" spans="1:9" ht="25.5" customHeight="1">
      <c r="A57" s="33">
        <v>560</v>
      </c>
      <c r="B57" s="113" t="s">
        <v>209</v>
      </c>
      <c r="C57" s="113"/>
      <c r="D57" s="33"/>
      <c r="E57" s="33">
        <v>2</v>
      </c>
      <c r="F57" s="33">
        <v>3</v>
      </c>
      <c r="G57" s="33">
        <v>5</v>
      </c>
      <c r="H57" s="86">
        <v>0</v>
      </c>
      <c r="I57" s="86">
        <v>0</v>
      </c>
    </row>
    <row r="58" spans="1:9" ht="12.75">
      <c r="A58" s="33">
        <v>561</v>
      </c>
      <c r="B58" s="113" t="s">
        <v>210</v>
      </c>
      <c r="C58" s="113"/>
      <c r="D58" s="33"/>
      <c r="E58" s="33">
        <v>2</v>
      </c>
      <c r="F58" s="33">
        <v>3</v>
      </c>
      <c r="G58" s="33">
        <v>6</v>
      </c>
      <c r="H58" s="86">
        <v>1563468</v>
      </c>
      <c r="I58" s="86">
        <v>1243642</v>
      </c>
    </row>
    <row r="59" spans="1:9" ht="14.25" customHeight="1">
      <c r="A59" s="33">
        <v>562</v>
      </c>
      <c r="B59" s="113" t="s">
        <v>211</v>
      </c>
      <c r="C59" s="113"/>
      <c r="D59" s="33"/>
      <c r="E59" s="33">
        <v>2</v>
      </c>
      <c r="F59" s="33">
        <v>3</v>
      </c>
      <c r="G59" s="33">
        <v>7</v>
      </c>
      <c r="H59" s="86">
        <v>36740</v>
      </c>
      <c r="I59" s="86">
        <v>72211</v>
      </c>
    </row>
    <row r="60" spans="1:9" ht="12.75">
      <c r="A60" s="33">
        <v>563</v>
      </c>
      <c r="B60" s="113" t="s">
        <v>212</v>
      </c>
      <c r="C60" s="113"/>
      <c r="D60" s="33"/>
      <c r="E60" s="33">
        <v>2</v>
      </c>
      <c r="F60" s="33">
        <v>3</v>
      </c>
      <c r="G60" s="33">
        <v>8</v>
      </c>
      <c r="H60" s="86">
        <v>0</v>
      </c>
      <c r="I60" s="86">
        <v>0</v>
      </c>
    </row>
    <row r="61" spans="1:9" ht="12.75">
      <c r="A61" s="33">
        <v>569</v>
      </c>
      <c r="B61" s="113" t="s">
        <v>213</v>
      </c>
      <c r="C61" s="113"/>
      <c r="D61" s="33"/>
      <c r="E61" s="33">
        <v>2</v>
      </c>
      <c r="F61" s="33">
        <v>3</v>
      </c>
      <c r="G61" s="33">
        <v>9</v>
      </c>
      <c r="H61" s="86">
        <v>55309</v>
      </c>
      <c r="I61" s="86">
        <v>566426</v>
      </c>
    </row>
    <row r="62" spans="1:9" ht="29.25" customHeight="1">
      <c r="A62" s="33"/>
      <c r="B62" s="121" t="s">
        <v>40</v>
      </c>
      <c r="C62" s="121"/>
      <c r="D62" s="33"/>
      <c r="E62" s="33">
        <v>2</v>
      </c>
      <c r="F62" s="33">
        <v>4</v>
      </c>
      <c r="G62" s="33">
        <v>0</v>
      </c>
      <c r="H62" s="87"/>
      <c r="I62" s="87"/>
    </row>
    <row r="63" spans="1:9" ht="30" customHeight="1">
      <c r="A63" s="33"/>
      <c r="B63" s="121" t="s">
        <v>41</v>
      </c>
      <c r="C63" s="121"/>
      <c r="D63" s="33"/>
      <c r="E63" s="33">
        <v>2</v>
      </c>
      <c r="F63" s="33">
        <v>4</v>
      </c>
      <c r="G63" s="33">
        <v>1</v>
      </c>
      <c r="H63" s="87">
        <f>+H56-H49</f>
        <v>1577461</v>
      </c>
      <c r="I63" s="87">
        <f>+I56-I49</f>
        <v>1799478</v>
      </c>
    </row>
    <row r="64" spans="1:9" ht="26.25" customHeight="1">
      <c r="A64" s="33"/>
      <c r="B64" s="121" t="s">
        <v>42</v>
      </c>
      <c r="C64" s="121"/>
      <c r="D64" s="33"/>
      <c r="E64" s="33">
        <v>2</v>
      </c>
      <c r="F64" s="33">
        <v>4</v>
      </c>
      <c r="G64" s="33">
        <v>2</v>
      </c>
      <c r="H64" s="87">
        <f>H46-H47+H62-H63</f>
        <v>5428335.150000006</v>
      </c>
      <c r="I64" s="87">
        <f>+I46-I47+I62-I63</f>
        <v>7057504</v>
      </c>
    </row>
    <row r="65" spans="1:9" ht="30" customHeight="1">
      <c r="A65" s="33"/>
      <c r="B65" s="121" t="s">
        <v>43</v>
      </c>
      <c r="C65" s="121"/>
      <c r="D65" s="33"/>
      <c r="E65" s="33">
        <v>2</v>
      </c>
      <c r="F65" s="33">
        <v>4</v>
      </c>
      <c r="G65" s="33">
        <v>3</v>
      </c>
      <c r="H65" s="87"/>
      <c r="I65" s="87"/>
    </row>
    <row r="66" spans="1:9" ht="15.75" customHeight="1">
      <c r="A66" s="33"/>
      <c r="B66" s="113" t="s">
        <v>214</v>
      </c>
      <c r="C66" s="113"/>
      <c r="D66" s="33"/>
      <c r="E66" s="33"/>
      <c r="F66" s="33"/>
      <c r="G66" s="5"/>
      <c r="H66" s="86"/>
      <c r="I66" s="86"/>
    </row>
    <row r="67" spans="1:9" ht="25.5" customHeight="1">
      <c r="A67" s="33">
        <v>67</v>
      </c>
      <c r="B67" s="121" t="s">
        <v>44</v>
      </c>
      <c r="C67" s="121"/>
      <c r="D67" s="132"/>
      <c r="E67" s="132">
        <v>2</v>
      </c>
      <c r="F67" s="132">
        <v>4</v>
      </c>
      <c r="G67" s="133">
        <v>4</v>
      </c>
      <c r="H67" s="125">
        <f>SUM(H69:H77)</f>
        <v>46192</v>
      </c>
      <c r="I67" s="125">
        <f>SUM(I69:I77)</f>
        <v>201693</v>
      </c>
    </row>
    <row r="68" spans="1:9" ht="18" customHeight="1">
      <c r="A68" s="33" t="s">
        <v>215</v>
      </c>
      <c r="B68" s="121"/>
      <c r="C68" s="121"/>
      <c r="D68" s="132"/>
      <c r="E68" s="132"/>
      <c r="F68" s="132"/>
      <c r="G68" s="133"/>
      <c r="H68" s="125"/>
      <c r="I68" s="125"/>
    </row>
    <row r="69" spans="1:9" ht="16.5" customHeight="1">
      <c r="A69" s="33">
        <v>670</v>
      </c>
      <c r="B69" s="113" t="s">
        <v>216</v>
      </c>
      <c r="C69" s="113"/>
      <c r="D69" s="33"/>
      <c r="E69" s="33">
        <v>2</v>
      </c>
      <c r="F69" s="33">
        <v>4</v>
      </c>
      <c r="G69" s="33">
        <v>5</v>
      </c>
      <c r="H69" s="86">
        <v>26171</v>
      </c>
      <c r="I69" s="86">
        <v>25277</v>
      </c>
    </row>
    <row r="70" spans="1:9" ht="27" customHeight="1">
      <c r="A70" s="33">
        <v>671</v>
      </c>
      <c r="B70" s="113" t="s">
        <v>217</v>
      </c>
      <c r="C70" s="113"/>
      <c r="D70" s="33"/>
      <c r="E70" s="33">
        <v>2</v>
      </c>
      <c r="F70" s="33">
        <v>4</v>
      </c>
      <c r="G70" s="33">
        <v>6</v>
      </c>
      <c r="H70" s="86">
        <v>0</v>
      </c>
      <c r="I70" s="86">
        <v>0</v>
      </c>
    </row>
    <row r="71" spans="1:9" ht="15" customHeight="1">
      <c r="A71" s="33">
        <v>672</v>
      </c>
      <c r="B71" s="113" t="s">
        <v>218</v>
      </c>
      <c r="C71" s="113"/>
      <c r="D71" s="33"/>
      <c r="E71" s="33">
        <v>2</v>
      </c>
      <c r="F71" s="33">
        <v>4</v>
      </c>
      <c r="G71" s="33">
        <v>7</v>
      </c>
      <c r="H71" s="86">
        <v>0</v>
      </c>
      <c r="I71" s="86">
        <v>0</v>
      </c>
    </row>
    <row r="72" spans="1:9" ht="28.5" customHeight="1">
      <c r="A72" s="33">
        <v>674</v>
      </c>
      <c r="B72" s="113" t="s">
        <v>219</v>
      </c>
      <c r="C72" s="113"/>
      <c r="D72" s="33"/>
      <c r="E72" s="33">
        <v>2</v>
      </c>
      <c r="F72" s="33">
        <v>4</v>
      </c>
      <c r="G72" s="33">
        <v>8</v>
      </c>
      <c r="H72" s="86">
        <v>0</v>
      </c>
      <c r="I72" s="86">
        <v>0</v>
      </c>
    </row>
    <row r="73" spans="1:9" ht="17.25" customHeight="1">
      <c r="A73" s="33">
        <v>675</v>
      </c>
      <c r="B73" s="113" t="s">
        <v>220</v>
      </c>
      <c r="C73" s="113"/>
      <c r="D73" s="33"/>
      <c r="E73" s="33">
        <v>2</v>
      </c>
      <c r="F73" s="33">
        <v>4</v>
      </c>
      <c r="G73" s="33">
        <v>9</v>
      </c>
      <c r="H73" s="85">
        <v>0</v>
      </c>
      <c r="I73" s="86">
        <v>0</v>
      </c>
    </row>
    <row r="74" spans="1:9" ht="15.75" customHeight="1">
      <c r="A74" s="33">
        <v>676</v>
      </c>
      <c r="B74" s="113" t="s">
        <v>221</v>
      </c>
      <c r="C74" s="113"/>
      <c r="D74" s="33"/>
      <c r="E74" s="33">
        <v>2</v>
      </c>
      <c r="F74" s="33">
        <v>5</v>
      </c>
      <c r="G74" s="33">
        <v>0</v>
      </c>
      <c r="H74" s="86">
        <v>0</v>
      </c>
      <c r="I74" s="86">
        <v>0</v>
      </c>
    </row>
    <row r="75" spans="1:9" ht="12.75">
      <c r="A75" s="33">
        <v>677</v>
      </c>
      <c r="B75" s="113" t="s">
        <v>222</v>
      </c>
      <c r="C75" s="113"/>
      <c r="D75" s="33"/>
      <c r="E75" s="33">
        <v>2</v>
      </c>
      <c r="F75" s="33">
        <v>5</v>
      </c>
      <c r="G75" s="33">
        <v>1</v>
      </c>
      <c r="H75" s="86">
        <v>20021</v>
      </c>
      <c r="I75" s="86">
        <v>176416</v>
      </c>
    </row>
    <row r="76" spans="1:9" ht="25.5" customHeight="1">
      <c r="A76" s="33">
        <v>678</v>
      </c>
      <c r="B76" s="113" t="s">
        <v>223</v>
      </c>
      <c r="C76" s="113"/>
      <c r="D76" s="33"/>
      <c r="E76" s="33">
        <v>2</v>
      </c>
      <c r="F76" s="33">
        <v>5</v>
      </c>
      <c r="G76" s="33">
        <v>2</v>
      </c>
      <c r="H76" s="86">
        <v>0</v>
      </c>
      <c r="I76" s="86">
        <v>0</v>
      </c>
    </row>
    <row r="77" spans="1:9" ht="27.75" customHeight="1">
      <c r="A77" s="33">
        <v>679</v>
      </c>
      <c r="B77" s="113" t="s">
        <v>224</v>
      </c>
      <c r="C77" s="113"/>
      <c r="D77" s="33"/>
      <c r="E77" s="33">
        <v>2</v>
      </c>
      <c r="F77" s="33">
        <v>5</v>
      </c>
      <c r="G77" s="33">
        <v>3</v>
      </c>
      <c r="H77" s="86">
        <v>0</v>
      </c>
      <c r="I77" s="86">
        <v>0</v>
      </c>
    </row>
    <row r="78" spans="1:9" ht="12.75" customHeight="1">
      <c r="A78" s="33">
        <v>57</v>
      </c>
      <c r="B78" s="121" t="s">
        <v>45</v>
      </c>
      <c r="C78" s="121"/>
      <c r="D78" s="132"/>
      <c r="E78" s="132">
        <v>2</v>
      </c>
      <c r="F78" s="132">
        <v>5</v>
      </c>
      <c r="G78" s="132">
        <v>4</v>
      </c>
      <c r="H78" s="125">
        <f>SUM(H80:H88)</f>
        <v>4268320</v>
      </c>
      <c r="I78" s="125">
        <f>SUM(I80:I88)</f>
        <v>2276605</v>
      </c>
    </row>
    <row r="79" spans="1:9" ht="29.25" customHeight="1">
      <c r="A79" s="33" t="s">
        <v>225</v>
      </c>
      <c r="B79" s="121"/>
      <c r="C79" s="121"/>
      <c r="D79" s="132"/>
      <c r="E79" s="132"/>
      <c r="F79" s="132"/>
      <c r="G79" s="132"/>
      <c r="H79" s="125"/>
      <c r="I79" s="125"/>
    </row>
    <row r="80" spans="1:9" ht="27" customHeight="1">
      <c r="A80" s="33">
        <v>570</v>
      </c>
      <c r="B80" s="113" t="s">
        <v>226</v>
      </c>
      <c r="C80" s="113"/>
      <c r="D80" s="33"/>
      <c r="E80" s="33">
        <v>2</v>
      </c>
      <c r="F80" s="33">
        <v>5</v>
      </c>
      <c r="G80" s="33">
        <v>5</v>
      </c>
      <c r="H80" s="86">
        <v>55359</v>
      </c>
      <c r="I80" s="86">
        <v>342252</v>
      </c>
    </row>
    <row r="81" spans="1:9" ht="27" customHeight="1">
      <c r="A81" s="33">
        <v>571</v>
      </c>
      <c r="B81" s="113" t="s">
        <v>227</v>
      </c>
      <c r="C81" s="113"/>
      <c r="D81" s="33"/>
      <c r="E81" s="33">
        <v>2</v>
      </c>
      <c r="F81" s="33">
        <v>5</v>
      </c>
      <c r="G81" s="33">
        <v>6</v>
      </c>
      <c r="H81" s="86">
        <v>0</v>
      </c>
      <c r="I81" s="86">
        <v>0</v>
      </c>
    </row>
    <row r="82" spans="1:9" ht="27" customHeight="1">
      <c r="A82" s="33">
        <v>572</v>
      </c>
      <c r="B82" s="113" t="s">
        <v>228</v>
      </c>
      <c r="C82" s="113"/>
      <c r="D82" s="33"/>
      <c r="E82" s="33">
        <v>2</v>
      </c>
      <c r="F82" s="33">
        <v>5</v>
      </c>
      <c r="G82" s="33">
        <v>7</v>
      </c>
      <c r="H82" s="86">
        <v>0</v>
      </c>
      <c r="I82" s="86">
        <v>0</v>
      </c>
    </row>
    <row r="83" spans="1:9" ht="27.75" customHeight="1">
      <c r="A83" s="33">
        <v>574</v>
      </c>
      <c r="B83" s="113" t="s">
        <v>229</v>
      </c>
      <c r="C83" s="113"/>
      <c r="D83" s="33"/>
      <c r="E83" s="33">
        <v>2</v>
      </c>
      <c r="F83" s="33">
        <v>5</v>
      </c>
      <c r="G83" s="33">
        <v>8</v>
      </c>
      <c r="H83" s="86">
        <v>0</v>
      </c>
      <c r="I83" s="86">
        <v>0</v>
      </c>
    </row>
    <row r="84" spans="1:9" ht="15" customHeight="1">
      <c r="A84" s="33">
        <v>575</v>
      </c>
      <c r="B84" s="113" t="s">
        <v>230</v>
      </c>
      <c r="C84" s="113"/>
      <c r="D84" s="33"/>
      <c r="E84" s="33">
        <v>2</v>
      </c>
      <c r="F84" s="33">
        <v>5</v>
      </c>
      <c r="G84" s="33">
        <v>9</v>
      </c>
      <c r="H84" s="86">
        <v>0</v>
      </c>
      <c r="I84" s="86">
        <v>0</v>
      </c>
    </row>
    <row r="85" spans="1:9" ht="12.75">
      <c r="A85" s="33">
        <v>576</v>
      </c>
      <c r="B85" s="113" t="s">
        <v>231</v>
      </c>
      <c r="C85" s="113"/>
      <c r="D85" s="33"/>
      <c r="E85" s="33">
        <v>2</v>
      </c>
      <c r="F85" s="33">
        <v>6</v>
      </c>
      <c r="G85" s="33">
        <v>0</v>
      </c>
      <c r="H85" s="86">
        <v>0</v>
      </c>
      <c r="I85" s="86">
        <v>0</v>
      </c>
    </row>
    <row r="86" spans="1:9" ht="12.75">
      <c r="A86" s="33">
        <v>577</v>
      </c>
      <c r="B86" s="113" t="s">
        <v>232</v>
      </c>
      <c r="C86" s="113"/>
      <c r="D86" s="33"/>
      <c r="E86" s="33">
        <v>2</v>
      </c>
      <c r="F86" s="33">
        <v>6</v>
      </c>
      <c r="G86" s="33">
        <v>1</v>
      </c>
      <c r="H86" s="86">
        <v>0</v>
      </c>
      <c r="I86" s="86">
        <v>0</v>
      </c>
    </row>
    <row r="87" spans="1:9" ht="27.75" customHeight="1">
      <c r="A87" s="33">
        <v>578</v>
      </c>
      <c r="B87" s="113" t="s">
        <v>233</v>
      </c>
      <c r="C87" s="113"/>
      <c r="D87" s="33"/>
      <c r="E87" s="33">
        <v>2</v>
      </c>
      <c r="F87" s="33">
        <v>6</v>
      </c>
      <c r="G87" s="33">
        <v>2</v>
      </c>
      <c r="H87" s="86">
        <v>2846098</v>
      </c>
      <c r="I87" s="86">
        <v>495300</v>
      </c>
    </row>
    <row r="88" spans="1:9" ht="25.5" customHeight="1">
      <c r="A88" s="33">
        <v>579</v>
      </c>
      <c r="B88" s="113" t="s">
        <v>234</v>
      </c>
      <c r="C88" s="113"/>
      <c r="D88" s="33"/>
      <c r="E88" s="33">
        <v>2</v>
      </c>
      <c r="F88" s="33">
        <v>6</v>
      </c>
      <c r="G88" s="33">
        <v>3</v>
      </c>
      <c r="H88" s="86">
        <v>1366863</v>
      </c>
      <c r="I88" s="86">
        <v>1439053</v>
      </c>
    </row>
    <row r="89" spans="1:9" ht="29.25" customHeight="1">
      <c r="A89" s="33"/>
      <c r="B89" s="121" t="s">
        <v>46</v>
      </c>
      <c r="C89" s="121"/>
      <c r="D89" s="33"/>
      <c r="E89" s="33">
        <v>2</v>
      </c>
      <c r="F89" s="33">
        <v>6</v>
      </c>
      <c r="G89" s="33">
        <v>4</v>
      </c>
      <c r="H89" s="86"/>
      <c r="I89" s="86"/>
    </row>
    <row r="90" spans="1:9" ht="25.5" customHeight="1">
      <c r="A90" s="33"/>
      <c r="B90" s="121" t="s">
        <v>47</v>
      </c>
      <c r="C90" s="121"/>
      <c r="D90" s="33"/>
      <c r="E90" s="33">
        <v>2</v>
      </c>
      <c r="F90" s="33">
        <v>6</v>
      </c>
      <c r="G90" s="33">
        <v>5</v>
      </c>
      <c r="H90" s="87">
        <f>H78-H67</f>
        <v>4222128</v>
      </c>
      <c r="I90" s="87">
        <f>I78-I67</f>
        <v>2074912</v>
      </c>
    </row>
    <row r="91" spans="1:9" ht="66.75" customHeight="1">
      <c r="A91" s="33"/>
      <c r="B91" s="113" t="s">
        <v>235</v>
      </c>
      <c r="C91" s="113"/>
      <c r="D91" s="33"/>
      <c r="E91" s="33"/>
      <c r="F91" s="33"/>
      <c r="G91" s="5"/>
      <c r="H91" s="86"/>
      <c r="I91" s="86"/>
    </row>
    <row r="92" spans="1:9" ht="30.75" customHeight="1">
      <c r="A92" s="33" t="s">
        <v>236</v>
      </c>
      <c r="B92" s="121" t="s">
        <v>48</v>
      </c>
      <c r="C92" s="121"/>
      <c r="D92" s="33"/>
      <c r="E92" s="33">
        <v>2</v>
      </c>
      <c r="F92" s="33">
        <v>6</v>
      </c>
      <c r="G92" s="33">
        <v>6</v>
      </c>
      <c r="H92" s="86"/>
      <c r="I92" s="86"/>
    </row>
    <row r="93" spans="1:9" ht="29.25" customHeight="1">
      <c r="A93" s="33">
        <v>680</v>
      </c>
      <c r="B93" s="113" t="s">
        <v>237</v>
      </c>
      <c r="C93" s="113"/>
      <c r="D93" s="33"/>
      <c r="E93" s="33">
        <v>2</v>
      </c>
      <c r="F93" s="33">
        <v>6</v>
      </c>
      <c r="G93" s="33">
        <v>7</v>
      </c>
      <c r="H93" s="86"/>
      <c r="I93" s="86"/>
    </row>
    <row r="94" spans="1:9" ht="29.25" customHeight="1">
      <c r="A94" s="33">
        <v>681</v>
      </c>
      <c r="B94" s="113" t="s">
        <v>238</v>
      </c>
      <c r="C94" s="113"/>
      <c r="D94" s="33"/>
      <c r="E94" s="33">
        <v>2</v>
      </c>
      <c r="F94" s="33">
        <v>6</v>
      </c>
      <c r="G94" s="33">
        <v>8</v>
      </c>
      <c r="H94" s="86"/>
      <c r="I94" s="86"/>
    </row>
    <row r="95" spans="1:9" ht="39.75" customHeight="1">
      <c r="A95" s="33">
        <v>682</v>
      </c>
      <c r="B95" s="113" t="s">
        <v>239</v>
      </c>
      <c r="C95" s="113"/>
      <c r="D95" s="33"/>
      <c r="E95" s="33">
        <v>2</v>
      </c>
      <c r="F95" s="33">
        <v>6</v>
      </c>
      <c r="G95" s="33">
        <v>9</v>
      </c>
      <c r="H95" s="86"/>
      <c r="I95" s="86"/>
    </row>
    <row r="96" spans="1:9" ht="42.75" customHeight="1">
      <c r="A96" s="33">
        <v>683</v>
      </c>
      <c r="B96" s="113" t="s">
        <v>240</v>
      </c>
      <c r="C96" s="113"/>
      <c r="D96" s="33"/>
      <c r="E96" s="33">
        <v>2</v>
      </c>
      <c r="F96" s="33">
        <v>7</v>
      </c>
      <c r="G96" s="33">
        <v>0</v>
      </c>
      <c r="H96" s="86"/>
      <c r="I96" s="86"/>
    </row>
    <row r="97" spans="1:9" ht="54.75" customHeight="1">
      <c r="A97" s="33">
        <v>684</v>
      </c>
      <c r="B97" s="113" t="s">
        <v>241</v>
      </c>
      <c r="C97" s="113"/>
      <c r="D97" s="33"/>
      <c r="E97" s="33">
        <v>2</v>
      </c>
      <c r="F97" s="33">
        <v>7</v>
      </c>
      <c r="G97" s="33">
        <v>1</v>
      </c>
      <c r="H97" s="86"/>
      <c r="I97" s="86"/>
    </row>
    <row r="98" spans="1:9" ht="27" customHeight="1">
      <c r="A98" s="33">
        <v>685</v>
      </c>
      <c r="B98" s="113" t="s">
        <v>242</v>
      </c>
      <c r="C98" s="113"/>
      <c r="D98" s="33"/>
      <c r="E98" s="33">
        <v>2</v>
      </c>
      <c r="F98" s="33">
        <v>7</v>
      </c>
      <c r="G98" s="33">
        <v>2</v>
      </c>
      <c r="H98" s="86"/>
      <c r="I98" s="86"/>
    </row>
    <row r="99" spans="1:9" ht="27.75" customHeight="1">
      <c r="A99" s="33">
        <v>686</v>
      </c>
      <c r="B99" s="113" t="s">
        <v>243</v>
      </c>
      <c r="C99" s="113"/>
      <c r="D99" s="33"/>
      <c r="E99" s="33">
        <v>2</v>
      </c>
      <c r="F99" s="33">
        <v>7</v>
      </c>
      <c r="G99" s="33">
        <v>3</v>
      </c>
      <c r="H99" s="86"/>
      <c r="I99" s="86"/>
    </row>
    <row r="100" spans="1:9" ht="27" customHeight="1">
      <c r="A100" s="33">
        <v>687</v>
      </c>
      <c r="B100" s="113" t="s">
        <v>244</v>
      </c>
      <c r="C100" s="113"/>
      <c r="D100" s="33"/>
      <c r="E100" s="33">
        <v>2</v>
      </c>
      <c r="F100" s="33">
        <v>7</v>
      </c>
      <c r="G100" s="33">
        <v>4</v>
      </c>
      <c r="H100" s="86"/>
      <c r="I100" s="86"/>
    </row>
    <row r="101" spans="1:9" ht="26.25" customHeight="1">
      <c r="A101" s="33">
        <v>689</v>
      </c>
      <c r="B101" s="113" t="s">
        <v>245</v>
      </c>
      <c r="C101" s="113"/>
      <c r="D101" s="33"/>
      <c r="E101" s="33">
        <v>2</v>
      </c>
      <c r="F101" s="33">
        <v>7</v>
      </c>
      <c r="G101" s="33">
        <v>5</v>
      </c>
      <c r="H101" s="86"/>
      <c r="I101" s="86"/>
    </row>
    <row r="102" spans="1:9" ht="27.75" customHeight="1">
      <c r="A102" s="33" t="s">
        <v>246</v>
      </c>
      <c r="B102" s="121" t="s">
        <v>49</v>
      </c>
      <c r="C102" s="121"/>
      <c r="D102" s="33"/>
      <c r="E102" s="33">
        <v>2</v>
      </c>
      <c r="F102" s="33">
        <v>7</v>
      </c>
      <c r="G102" s="33">
        <v>6</v>
      </c>
      <c r="H102" s="86"/>
      <c r="I102" s="86"/>
    </row>
    <row r="103" spans="1:9" ht="25.5" customHeight="1">
      <c r="A103" s="33">
        <v>580</v>
      </c>
      <c r="B103" s="113" t="s">
        <v>247</v>
      </c>
      <c r="C103" s="113"/>
      <c r="D103" s="33"/>
      <c r="E103" s="33">
        <v>2</v>
      </c>
      <c r="F103" s="33">
        <v>7</v>
      </c>
      <c r="G103" s="33">
        <v>7</v>
      </c>
      <c r="H103" s="86"/>
      <c r="I103" s="86"/>
    </row>
    <row r="104" spans="1:9" ht="25.5" customHeight="1">
      <c r="A104" s="33">
        <v>581</v>
      </c>
      <c r="B104" s="113" t="s">
        <v>248</v>
      </c>
      <c r="C104" s="113"/>
      <c r="D104" s="33"/>
      <c r="E104" s="33">
        <v>2</v>
      </c>
      <c r="F104" s="33">
        <v>7</v>
      </c>
      <c r="G104" s="33">
        <v>8</v>
      </c>
      <c r="H104" s="86"/>
      <c r="I104" s="86"/>
    </row>
    <row r="105" spans="1:9" ht="29.25" customHeight="1">
      <c r="A105" s="33">
        <v>582</v>
      </c>
      <c r="B105" s="113" t="s">
        <v>249</v>
      </c>
      <c r="C105" s="113"/>
      <c r="D105" s="33"/>
      <c r="E105" s="33">
        <v>2</v>
      </c>
      <c r="F105" s="33">
        <v>7</v>
      </c>
      <c r="G105" s="33">
        <v>9</v>
      </c>
      <c r="H105" s="86"/>
      <c r="I105" s="86"/>
    </row>
    <row r="106" spans="1:9" ht="27.75" customHeight="1">
      <c r="A106" s="33">
        <v>583</v>
      </c>
      <c r="B106" s="113" t="s">
        <v>250</v>
      </c>
      <c r="C106" s="113"/>
      <c r="D106" s="33"/>
      <c r="E106" s="33">
        <v>2</v>
      </c>
      <c r="F106" s="33">
        <v>8</v>
      </c>
      <c r="G106" s="33">
        <v>0</v>
      </c>
      <c r="H106" s="86"/>
      <c r="I106" s="86"/>
    </row>
    <row r="107" spans="1:9" ht="42.75" customHeight="1">
      <c r="A107" s="33">
        <v>584</v>
      </c>
      <c r="B107" s="113" t="s">
        <v>251</v>
      </c>
      <c r="C107" s="113"/>
      <c r="D107" s="33"/>
      <c r="E107" s="33">
        <v>2</v>
      </c>
      <c r="F107" s="33">
        <v>8</v>
      </c>
      <c r="G107" s="33">
        <v>1</v>
      </c>
      <c r="H107" s="86"/>
      <c r="I107" s="86"/>
    </row>
    <row r="108" spans="1:9" ht="15" customHeight="1">
      <c r="A108" s="33">
        <v>585</v>
      </c>
      <c r="B108" s="113" t="s">
        <v>252</v>
      </c>
      <c r="C108" s="113"/>
      <c r="D108" s="33"/>
      <c r="E108" s="33">
        <v>2</v>
      </c>
      <c r="F108" s="33">
        <v>8</v>
      </c>
      <c r="G108" s="33">
        <v>2</v>
      </c>
      <c r="H108" s="86"/>
      <c r="I108" s="86"/>
    </row>
    <row r="109" spans="1:9" ht="27.75" customHeight="1">
      <c r="A109" s="33">
        <v>586</v>
      </c>
      <c r="B109" s="113" t="s">
        <v>253</v>
      </c>
      <c r="C109" s="113"/>
      <c r="D109" s="33"/>
      <c r="E109" s="33">
        <v>2</v>
      </c>
      <c r="F109" s="33">
        <v>8</v>
      </c>
      <c r="G109" s="33">
        <v>3</v>
      </c>
      <c r="H109" s="86"/>
      <c r="I109" s="86"/>
    </row>
    <row r="110" spans="1:9" ht="17.25" customHeight="1">
      <c r="A110" s="33">
        <v>589</v>
      </c>
      <c r="B110" s="113" t="s">
        <v>254</v>
      </c>
      <c r="C110" s="113"/>
      <c r="D110" s="33"/>
      <c r="E110" s="33">
        <v>2</v>
      </c>
      <c r="F110" s="33">
        <v>8</v>
      </c>
      <c r="G110" s="33">
        <v>4</v>
      </c>
      <c r="H110" s="86"/>
      <c r="I110" s="86"/>
    </row>
    <row r="111" spans="1:9" ht="30" customHeight="1">
      <c r="A111" s="33" t="s">
        <v>255</v>
      </c>
      <c r="B111" s="121" t="s">
        <v>50</v>
      </c>
      <c r="C111" s="121"/>
      <c r="D111" s="33"/>
      <c r="E111" s="33">
        <v>2</v>
      </c>
      <c r="F111" s="33">
        <v>8</v>
      </c>
      <c r="G111" s="33">
        <v>5</v>
      </c>
      <c r="H111" s="86"/>
      <c r="I111" s="86"/>
    </row>
    <row r="112" spans="1:9" ht="27" customHeight="1">
      <c r="A112" s="33">
        <v>640</v>
      </c>
      <c r="B112" s="113" t="s">
        <v>256</v>
      </c>
      <c r="C112" s="113"/>
      <c r="D112" s="33"/>
      <c r="E112" s="33">
        <v>2</v>
      </c>
      <c r="F112" s="33">
        <v>8</v>
      </c>
      <c r="G112" s="33">
        <v>6</v>
      </c>
      <c r="H112" s="86"/>
      <c r="I112" s="86"/>
    </row>
    <row r="113" spans="1:9" ht="27.75" customHeight="1">
      <c r="A113" s="33">
        <v>641</v>
      </c>
      <c r="B113" s="113" t="s">
        <v>257</v>
      </c>
      <c r="C113" s="113"/>
      <c r="D113" s="33"/>
      <c r="E113" s="33">
        <v>2</v>
      </c>
      <c r="F113" s="33">
        <v>8</v>
      </c>
      <c r="G113" s="33">
        <v>7</v>
      </c>
      <c r="H113" s="86"/>
      <c r="I113" s="86"/>
    </row>
    <row r="114" spans="1:9" ht="27" customHeight="1">
      <c r="A114" s="33">
        <v>642</v>
      </c>
      <c r="B114" s="113" t="s">
        <v>258</v>
      </c>
      <c r="C114" s="113"/>
      <c r="D114" s="33"/>
      <c r="E114" s="33">
        <v>2</v>
      </c>
      <c r="F114" s="33">
        <v>8</v>
      </c>
      <c r="G114" s="33">
        <v>8</v>
      </c>
      <c r="H114" s="86"/>
      <c r="I114" s="86"/>
    </row>
    <row r="115" spans="1:9" ht="30" customHeight="1">
      <c r="A115" s="33" t="s">
        <v>255</v>
      </c>
      <c r="B115" s="121" t="s">
        <v>51</v>
      </c>
      <c r="C115" s="121"/>
      <c r="D115" s="33"/>
      <c r="E115" s="33">
        <v>2</v>
      </c>
      <c r="F115" s="33">
        <v>8</v>
      </c>
      <c r="G115" s="33">
        <v>9</v>
      </c>
      <c r="H115" s="86"/>
      <c r="I115" s="86"/>
    </row>
    <row r="116" spans="1:9" ht="27.75" customHeight="1">
      <c r="A116" s="33">
        <v>643</v>
      </c>
      <c r="B116" s="113" t="s">
        <v>259</v>
      </c>
      <c r="C116" s="113"/>
      <c r="D116" s="33"/>
      <c r="E116" s="33">
        <v>2</v>
      </c>
      <c r="F116" s="33">
        <v>9</v>
      </c>
      <c r="G116" s="33">
        <v>0</v>
      </c>
      <c r="H116" s="86"/>
      <c r="I116" s="86"/>
    </row>
    <row r="117" spans="1:9" ht="26.25" customHeight="1">
      <c r="A117" s="33">
        <v>644</v>
      </c>
      <c r="B117" s="113" t="s">
        <v>260</v>
      </c>
      <c r="C117" s="113"/>
      <c r="D117" s="33"/>
      <c r="E117" s="33">
        <v>2</v>
      </c>
      <c r="F117" s="33">
        <v>9</v>
      </c>
      <c r="G117" s="33">
        <v>1</v>
      </c>
      <c r="H117" s="86"/>
      <c r="I117" s="86"/>
    </row>
    <row r="118" spans="1:9" ht="27" customHeight="1">
      <c r="A118" s="33">
        <v>645</v>
      </c>
      <c r="B118" s="113" t="s">
        <v>261</v>
      </c>
      <c r="C118" s="113"/>
      <c r="D118" s="33"/>
      <c r="E118" s="33">
        <v>2</v>
      </c>
      <c r="F118" s="33">
        <v>9</v>
      </c>
      <c r="G118" s="33">
        <v>2</v>
      </c>
      <c r="H118" s="86"/>
      <c r="I118" s="86"/>
    </row>
    <row r="119" spans="1:9" ht="27.75" customHeight="1">
      <c r="A119" s="33"/>
      <c r="B119" s="121" t="s">
        <v>52</v>
      </c>
      <c r="C119" s="121"/>
      <c r="D119" s="33"/>
      <c r="E119" s="33">
        <v>2</v>
      </c>
      <c r="F119" s="33">
        <v>9</v>
      </c>
      <c r="G119" s="33">
        <v>3</v>
      </c>
      <c r="H119" s="86"/>
      <c r="I119" s="86"/>
    </row>
    <row r="120" spans="1:9" ht="31.5" customHeight="1">
      <c r="A120" s="33"/>
      <c r="B120" s="121" t="s">
        <v>53</v>
      </c>
      <c r="C120" s="121"/>
      <c r="D120" s="33"/>
      <c r="E120" s="33">
        <v>2</v>
      </c>
      <c r="F120" s="33">
        <v>9</v>
      </c>
      <c r="G120" s="33">
        <v>4</v>
      </c>
      <c r="H120" s="86"/>
      <c r="I120" s="86"/>
    </row>
    <row r="121" spans="1:9" ht="41.25" customHeight="1">
      <c r="A121" s="33" t="s">
        <v>262</v>
      </c>
      <c r="B121" s="113" t="s">
        <v>263</v>
      </c>
      <c r="C121" s="113"/>
      <c r="D121" s="33"/>
      <c r="E121" s="33">
        <v>2</v>
      </c>
      <c r="F121" s="33">
        <v>9</v>
      </c>
      <c r="G121" s="33">
        <v>5</v>
      </c>
      <c r="H121" s="86">
        <v>249568</v>
      </c>
      <c r="I121" s="86">
        <v>58629</v>
      </c>
    </row>
    <row r="122" spans="1:9" ht="39.75" customHeight="1">
      <c r="A122" s="33" t="s">
        <v>264</v>
      </c>
      <c r="B122" s="113" t="s">
        <v>265</v>
      </c>
      <c r="C122" s="113"/>
      <c r="D122" s="33"/>
      <c r="E122" s="33">
        <v>2</v>
      </c>
      <c r="F122" s="33">
        <v>9</v>
      </c>
      <c r="G122" s="33">
        <v>6</v>
      </c>
      <c r="H122" s="86">
        <v>1304142</v>
      </c>
      <c r="I122" s="86">
        <v>1040001</v>
      </c>
    </row>
    <row r="123" spans="1:9" ht="12.75">
      <c r="A123" s="33"/>
      <c r="B123" s="134" t="s">
        <v>266</v>
      </c>
      <c r="C123" s="134"/>
      <c r="D123" s="33"/>
      <c r="E123" s="33"/>
      <c r="F123" s="33"/>
      <c r="G123" s="5"/>
      <c r="H123" s="86"/>
      <c r="I123" s="86"/>
    </row>
    <row r="124" spans="1:9" ht="13.5">
      <c r="A124" s="128"/>
      <c r="B124" s="129" t="s">
        <v>267</v>
      </c>
      <c r="C124" s="130"/>
      <c r="D124" s="131"/>
      <c r="E124" s="132">
        <v>2</v>
      </c>
      <c r="F124" s="132">
        <v>9</v>
      </c>
      <c r="G124" s="133">
        <v>7</v>
      </c>
      <c r="H124" s="125">
        <f>+H64-H65+H89-H90+H119-H120+H121-H122-2</f>
        <v>151631.15000000596</v>
      </c>
      <c r="I124" s="125">
        <f>+I64-I65+I89-I90+I119-I120+I121-I122</f>
        <v>4001220</v>
      </c>
    </row>
    <row r="125" spans="1:9" ht="15.75" customHeight="1">
      <c r="A125" s="128"/>
      <c r="B125" s="126" t="s">
        <v>268</v>
      </c>
      <c r="C125" s="127"/>
      <c r="D125" s="131"/>
      <c r="E125" s="132"/>
      <c r="F125" s="132"/>
      <c r="G125" s="133"/>
      <c r="H125" s="125"/>
      <c r="I125" s="125"/>
    </row>
    <row r="126" spans="1:9" ht="27.75" customHeight="1">
      <c r="A126" s="128"/>
      <c r="B126" s="129" t="s">
        <v>269</v>
      </c>
      <c r="C126" s="130"/>
      <c r="D126" s="131"/>
      <c r="E126" s="132">
        <v>2</v>
      </c>
      <c r="F126" s="132">
        <v>9</v>
      </c>
      <c r="G126" s="132">
        <v>8</v>
      </c>
      <c r="H126" s="125"/>
      <c r="I126" s="125"/>
    </row>
    <row r="127" spans="1:9" ht="15.75" customHeight="1">
      <c r="A127" s="128"/>
      <c r="B127" s="122" t="s">
        <v>270</v>
      </c>
      <c r="C127" s="123"/>
      <c r="D127" s="131"/>
      <c r="E127" s="132"/>
      <c r="F127" s="132"/>
      <c r="G127" s="132"/>
      <c r="H127" s="125"/>
      <c r="I127" s="125"/>
    </row>
    <row r="128" spans="1:9" ht="28.5" customHeight="1">
      <c r="A128" s="33"/>
      <c r="B128" s="124" t="s">
        <v>271</v>
      </c>
      <c r="C128" s="124"/>
      <c r="D128" s="33"/>
      <c r="E128" s="33"/>
      <c r="F128" s="33"/>
      <c r="G128" s="5"/>
      <c r="H128" s="86"/>
      <c r="I128" s="86"/>
    </row>
    <row r="129" spans="1:9" ht="17.25" customHeight="1">
      <c r="A129" s="33" t="s">
        <v>272</v>
      </c>
      <c r="B129" s="113" t="s">
        <v>273</v>
      </c>
      <c r="C129" s="113"/>
      <c r="D129" s="33"/>
      <c r="E129" s="33">
        <v>2</v>
      </c>
      <c r="F129" s="33">
        <v>9</v>
      </c>
      <c r="G129" s="33">
        <v>9</v>
      </c>
      <c r="H129" s="86"/>
      <c r="I129" s="86"/>
    </row>
    <row r="130" spans="1:9" ht="18.75" customHeight="1">
      <c r="A130" s="33" t="s">
        <v>274</v>
      </c>
      <c r="B130" s="113" t="s">
        <v>275</v>
      </c>
      <c r="C130" s="113"/>
      <c r="D130" s="33"/>
      <c r="E130" s="33">
        <v>3</v>
      </c>
      <c r="F130" s="33">
        <v>0</v>
      </c>
      <c r="G130" s="33">
        <v>0</v>
      </c>
      <c r="H130" s="86"/>
      <c r="I130" s="86"/>
    </row>
    <row r="131" spans="1:9" ht="15" customHeight="1">
      <c r="A131" s="33" t="s">
        <v>274</v>
      </c>
      <c r="B131" s="113" t="s">
        <v>276</v>
      </c>
      <c r="C131" s="113"/>
      <c r="D131" s="33"/>
      <c r="E131" s="33">
        <v>3</v>
      </c>
      <c r="F131" s="33">
        <v>0</v>
      </c>
      <c r="G131" s="33">
        <v>1</v>
      </c>
      <c r="H131" s="86"/>
      <c r="I131" s="86"/>
    </row>
    <row r="132" spans="1:9" ht="27" customHeight="1">
      <c r="A132" s="33"/>
      <c r="B132" s="113" t="s">
        <v>277</v>
      </c>
      <c r="C132" s="113"/>
      <c r="D132" s="33"/>
      <c r="E132" s="33"/>
      <c r="F132" s="5"/>
      <c r="G132" s="5"/>
      <c r="H132" s="86"/>
      <c r="I132" s="86"/>
    </row>
    <row r="133" spans="1:9" ht="27.75" customHeight="1">
      <c r="A133" s="33"/>
      <c r="B133" s="121" t="s">
        <v>54</v>
      </c>
      <c r="C133" s="121"/>
      <c r="D133" s="33"/>
      <c r="E133" s="33">
        <v>3</v>
      </c>
      <c r="F133" s="33">
        <v>0</v>
      </c>
      <c r="G133" s="33">
        <v>2</v>
      </c>
      <c r="H133" s="100">
        <f>+H124-H126-H128-H130+H131</f>
        <v>151631.15000000596</v>
      </c>
      <c r="I133" s="100">
        <f>+I124-I126-I128-I130+I131</f>
        <v>4001220</v>
      </c>
    </row>
    <row r="134" spans="1:9" ht="27.75" customHeight="1">
      <c r="A134" s="33"/>
      <c r="B134" s="121" t="s">
        <v>55</v>
      </c>
      <c r="C134" s="121"/>
      <c r="D134" s="33"/>
      <c r="E134" s="33">
        <v>3</v>
      </c>
      <c r="F134" s="33">
        <v>0</v>
      </c>
      <c r="G134" s="33">
        <v>3</v>
      </c>
      <c r="H134" s="87"/>
      <c r="I134" s="87"/>
    </row>
    <row r="135" spans="1:9" ht="27" customHeight="1">
      <c r="A135" s="33"/>
      <c r="B135" s="113" t="s">
        <v>278</v>
      </c>
      <c r="C135" s="113"/>
      <c r="D135" s="33"/>
      <c r="E135" s="33"/>
      <c r="F135" s="33"/>
      <c r="G135" s="33"/>
      <c r="H135" s="86"/>
      <c r="I135" s="86"/>
    </row>
    <row r="136" spans="1:9" ht="52.5" customHeight="1">
      <c r="A136" s="33" t="s">
        <v>279</v>
      </c>
      <c r="B136" s="113" t="s">
        <v>280</v>
      </c>
      <c r="C136" s="113"/>
      <c r="D136" s="33"/>
      <c r="E136" s="33">
        <v>3</v>
      </c>
      <c r="F136" s="33">
        <v>0</v>
      </c>
      <c r="G136" s="33">
        <v>4</v>
      </c>
      <c r="H136" s="86"/>
      <c r="I136" s="86"/>
    </row>
    <row r="137" spans="1:9" ht="53.25" customHeight="1">
      <c r="A137" s="33" t="s">
        <v>281</v>
      </c>
      <c r="B137" s="113" t="s">
        <v>282</v>
      </c>
      <c r="C137" s="113"/>
      <c r="D137" s="33"/>
      <c r="E137" s="33">
        <v>3</v>
      </c>
      <c r="F137" s="33">
        <v>0</v>
      </c>
      <c r="G137" s="33">
        <v>5</v>
      </c>
      <c r="H137" s="86"/>
      <c r="I137" s="86"/>
    </row>
    <row r="138" spans="1:9" ht="29.25" customHeight="1">
      <c r="A138" s="33"/>
      <c r="B138" s="121" t="s">
        <v>56</v>
      </c>
      <c r="C138" s="121"/>
      <c r="D138" s="33"/>
      <c r="E138" s="33">
        <v>3</v>
      </c>
      <c r="F138" s="33">
        <v>0</v>
      </c>
      <c r="G138" s="33">
        <v>6</v>
      </c>
      <c r="H138" s="86"/>
      <c r="I138" s="86"/>
    </row>
    <row r="139" spans="1:9" ht="27.75" customHeight="1">
      <c r="A139" s="33"/>
      <c r="B139" s="121" t="s">
        <v>57</v>
      </c>
      <c r="C139" s="121"/>
      <c r="D139" s="33"/>
      <c r="E139" s="33">
        <v>3</v>
      </c>
      <c r="F139" s="33">
        <v>0</v>
      </c>
      <c r="G139" s="33">
        <v>7</v>
      </c>
      <c r="H139" s="86"/>
      <c r="I139" s="86"/>
    </row>
    <row r="140" spans="1:9" ht="20.25" customHeight="1">
      <c r="A140" s="33" t="s">
        <v>283</v>
      </c>
      <c r="B140" s="113" t="s">
        <v>284</v>
      </c>
      <c r="C140" s="113"/>
      <c r="D140" s="33"/>
      <c r="E140" s="33">
        <v>3</v>
      </c>
      <c r="F140" s="33">
        <v>0</v>
      </c>
      <c r="G140" s="33">
        <v>8</v>
      </c>
      <c r="H140" s="86"/>
      <c r="I140" s="86"/>
    </row>
    <row r="141" spans="1:9" ht="30" customHeight="1">
      <c r="A141" s="33"/>
      <c r="B141" s="121" t="s">
        <v>58</v>
      </c>
      <c r="C141" s="121"/>
      <c r="D141" s="33"/>
      <c r="E141" s="33">
        <v>3</v>
      </c>
      <c r="F141" s="33">
        <v>0</v>
      </c>
      <c r="G141" s="33">
        <v>9</v>
      </c>
      <c r="H141" s="86"/>
      <c r="I141" s="86"/>
    </row>
    <row r="142" spans="1:9" ht="28.5" customHeight="1">
      <c r="A142" s="33"/>
      <c r="B142" s="121" t="s">
        <v>59</v>
      </c>
      <c r="C142" s="121"/>
      <c r="D142" s="33"/>
      <c r="E142" s="33">
        <v>3</v>
      </c>
      <c r="F142" s="33">
        <v>1</v>
      </c>
      <c r="G142" s="33">
        <v>0</v>
      </c>
      <c r="H142" s="86"/>
      <c r="I142" s="86"/>
    </row>
    <row r="143" spans="1:9" ht="16.5" customHeight="1">
      <c r="A143" s="33"/>
      <c r="B143" s="113" t="s">
        <v>285</v>
      </c>
      <c r="C143" s="113"/>
      <c r="D143" s="33"/>
      <c r="E143" s="33"/>
      <c r="F143" s="33"/>
      <c r="G143" s="33"/>
      <c r="H143" s="86"/>
      <c r="I143" s="86"/>
    </row>
    <row r="144" spans="1:9" ht="16.5" customHeight="1">
      <c r="A144" s="33"/>
      <c r="B144" s="121" t="s">
        <v>60</v>
      </c>
      <c r="C144" s="121"/>
      <c r="D144" s="33"/>
      <c r="E144" s="33">
        <v>3</v>
      </c>
      <c r="F144" s="33">
        <v>1</v>
      </c>
      <c r="G144" s="33">
        <v>1</v>
      </c>
      <c r="H144" s="100">
        <f>+H133-H134+H141-H142</f>
        <v>151631.15000000596</v>
      </c>
      <c r="I144" s="100">
        <f>+I133-I134+I141-I142</f>
        <v>4001220</v>
      </c>
    </row>
    <row r="145" spans="1:9" ht="26.25" customHeight="1">
      <c r="A145" s="33"/>
      <c r="B145" s="121" t="s">
        <v>61</v>
      </c>
      <c r="C145" s="121"/>
      <c r="D145" s="33"/>
      <c r="E145" s="33">
        <v>3</v>
      </c>
      <c r="F145" s="33">
        <v>1</v>
      </c>
      <c r="G145" s="33">
        <v>2</v>
      </c>
      <c r="H145" s="87"/>
      <c r="I145" s="87"/>
    </row>
    <row r="146" spans="1:9" ht="27" customHeight="1">
      <c r="A146" s="33">
        <v>723</v>
      </c>
      <c r="B146" s="113" t="s">
        <v>286</v>
      </c>
      <c r="C146" s="113"/>
      <c r="D146" s="33"/>
      <c r="E146" s="33">
        <v>3</v>
      </c>
      <c r="F146" s="33">
        <v>1</v>
      </c>
      <c r="G146" s="33">
        <v>3</v>
      </c>
      <c r="H146" s="86"/>
      <c r="I146" s="86"/>
    </row>
    <row r="147" spans="1:9" ht="12.75">
      <c r="A147" s="36"/>
      <c r="B147" s="37"/>
      <c r="C147" s="37"/>
      <c r="D147" s="36"/>
      <c r="E147" s="36"/>
      <c r="F147" s="36"/>
      <c r="G147" s="36"/>
      <c r="H147" s="90"/>
      <c r="I147" s="90"/>
    </row>
    <row r="148" spans="1:9" ht="27.75" customHeight="1">
      <c r="A148" s="33"/>
      <c r="B148" s="121" t="s">
        <v>287</v>
      </c>
      <c r="C148" s="121"/>
      <c r="D148" s="33"/>
      <c r="E148" s="33"/>
      <c r="F148" s="33"/>
      <c r="G148" s="33"/>
      <c r="H148" s="86"/>
      <c r="I148" s="86"/>
    </row>
    <row r="149" spans="1:9" ht="26.25" customHeight="1">
      <c r="A149" s="33"/>
      <c r="B149" s="113" t="s">
        <v>288</v>
      </c>
      <c r="C149" s="113"/>
      <c r="D149" s="33"/>
      <c r="E149" s="33">
        <v>3</v>
      </c>
      <c r="F149" s="33">
        <v>1</v>
      </c>
      <c r="G149" s="33">
        <v>4</v>
      </c>
      <c r="H149" s="86"/>
      <c r="I149" s="86"/>
    </row>
    <row r="150" spans="1:9" ht="26.25" customHeight="1">
      <c r="A150" s="33"/>
      <c r="B150" s="113" t="s">
        <v>289</v>
      </c>
      <c r="C150" s="113"/>
      <c r="D150" s="33"/>
      <c r="E150" s="33">
        <v>3</v>
      </c>
      <c r="F150" s="33">
        <v>1</v>
      </c>
      <c r="G150" s="33">
        <v>5</v>
      </c>
      <c r="H150" s="86"/>
      <c r="I150" s="86"/>
    </row>
    <row r="151" spans="1:9" ht="38.25" customHeight="1">
      <c r="A151" s="33"/>
      <c r="B151" s="113" t="s">
        <v>290</v>
      </c>
      <c r="C151" s="113"/>
      <c r="D151" s="33"/>
      <c r="E151" s="33">
        <v>3</v>
      </c>
      <c r="F151" s="33">
        <v>1</v>
      </c>
      <c r="G151" s="33">
        <v>6</v>
      </c>
      <c r="H151" s="86"/>
      <c r="I151" s="86"/>
    </row>
    <row r="152" spans="1:9" ht="29.25" customHeight="1">
      <c r="A152" s="33"/>
      <c r="B152" s="113" t="s">
        <v>291</v>
      </c>
      <c r="C152" s="113"/>
      <c r="D152" s="33"/>
      <c r="E152" s="33">
        <v>3</v>
      </c>
      <c r="F152" s="33">
        <v>1</v>
      </c>
      <c r="G152" s="33">
        <v>7</v>
      </c>
      <c r="H152" s="86"/>
      <c r="I152" s="86"/>
    </row>
    <row r="153" spans="1:9" ht="27.75" customHeight="1">
      <c r="A153" s="33"/>
      <c r="B153" s="113" t="s">
        <v>292</v>
      </c>
      <c r="C153" s="113"/>
      <c r="D153" s="33"/>
      <c r="E153" s="33">
        <v>3</v>
      </c>
      <c r="F153" s="33">
        <v>1</v>
      </c>
      <c r="G153" s="33">
        <v>8</v>
      </c>
      <c r="H153" s="86"/>
      <c r="I153" s="86"/>
    </row>
    <row r="154" spans="1:9" ht="27.75" customHeight="1">
      <c r="A154" s="33"/>
      <c r="B154" s="113" t="s">
        <v>293</v>
      </c>
      <c r="C154" s="113"/>
      <c r="D154" s="33"/>
      <c r="E154" s="33">
        <v>3</v>
      </c>
      <c r="F154" s="33">
        <v>1</v>
      </c>
      <c r="G154" s="33">
        <v>9</v>
      </c>
      <c r="H154" s="86"/>
      <c r="I154" s="86"/>
    </row>
    <row r="155" spans="1:9" ht="27.75" customHeight="1">
      <c r="A155" s="33"/>
      <c r="B155" s="113" t="s">
        <v>294</v>
      </c>
      <c r="C155" s="113"/>
      <c r="D155" s="33"/>
      <c r="E155" s="33">
        <v>3</v>
      </c>
      <c r="F155" s="33">
        <v>2</v>
      </c>
      <c r="G155" s="33">
        <v>0</v>
      </c>
      <c r="H155" s="86"/>
      <c r="I155" s="86"/>
    </row>
    <row r="156" spans="1:9" ht="31.5" customHeight="1">
      <c r="A156" s="33"/>
      <c r="B156" s="113" t="s">
        <v>295</v>
      </c>
      <c r="C156" s="113"/>
      <c r="D156" s="33"/>
      <c r="E156" s="33">
        <v>3</v>
      </c>
      <c r="F156" s="33">
        <v>2</v>
      </c>
      <c r="G156" s="33">
        <v>1</v>
      </c>
      <c r="H156" s="86"/>
      <c r="I156" s="86"/>
    </row>
    <row r="157" spans="1:9" ht="39.75" customHeight="1">
      <c r="A157" s="33"/>
      <c r="B157" s="113" t="s">
        <v>296</v>
      </c>
      <c r="C157" s="113"/>
      <c r="D157" s="33"/>
      <c r="E157" s="33">
        <v>3</v>
      </c>
      <c r="F157" s="33">
        <v>2</v>
      </c>
      <c r="G157" s="33">
        <v>2</v>
      </c>
      <c r="H157" s="86"/>
      <c r="I157" s="86"/>
    </row>
    <row r="158" spans="1:9" ht="29.25" customHeight="1">
      <c r="A158" s="33"/>
      <c r="B158" s="113" t="s">
        <v>297</v>
      </c>
      <c r="C158" s="113"/>
      <c r="D158" s="33"/>
      <c r="E158" s="33">
        <v>3</v>
      </c>
      <c r="F158" s="33">
        <v>2</v>
      </c>
      <c r="G158" s="33">
        <v>3</v>
      </c>
      <c r="H158" s="86"/>
      <c r="I158" s="86"/>
    </row>
    <row r="159" spans="1:9" ht="28.5" customHeight="1">
      <c r="A159" s="33"/>
      <c r="B159" s="113" t="s">
        <v>298</v>
      </c>
      <c r="C159" s="113"/>
      <c r="D159" s="33"/>
      <c r="E159" s="33">
        <v>3</v>
      </c>
      <c r="F159" s="33">
        <v>2</v>
      </c>
      <c r="G159" s="33">
        <v>4</v>
      </c>
      <c r="H159" s="86"/>
      <c r="I159" s="86"/>
    </row>
    <row r="160" spans="1:9" ht="28.5" customHeight="1">
      <c r="A160" s="33"/>
      <c r="B160" s="113" t="s">
        <v>299</v>
      </c>
      <c r="C160" s="113"/>
      <c r="D160" s="33"/>
      <c r="E160" s="33">
        <v>3</v>
      </c>
      <c r="F160" s="33">
        <v>2</v>
      </c>
      <c r="G160" s="33">
        <v>5</v>
      </c>
      <c r="H160" s="86"/>
      <c r="I160" s="86"/>
    </row>
    <row r="161" spans="1:9" ht="27.75" customHeight="1">
      <c r="A161" s="33"/>
      <c r="B161" s="113" t="s">
        <v>300</v>
      </c>
      <c r="C161" s="113"/>
      <c r="D161" s="33"/>
      <c r="E161" s="33">
        <v>3</v>
      </c>
      <c r="F161" s="33">
        <v>2</v>
      </c>
      <c r="G161" s="33">
        <v>6</v>
      </c>
      <c r="H161" s="86"/>
      <c r="I161" s="86"/>
    </row>
    <row r="162" spans="1:9" ht="29.25" customHeight="1">
      <c r="A162" s="33"/>
      <c r="B162" s="121" t="s">
        <v>62</v>
      </c>
      <c r="C162" s="121"/>
      <c r="D162" s="33"/>
      <c r="E162" s="33">
        <v>3</v>
      </c>
      <c r="F162" s="33">
        <v>2</v>
      </c>
      <c r="G162" s="33">
        <v>7</v>
      </c>
      <c r="H162" s="86"/>
      <c r="I162" s="86"/>
    </row>
    <row r="163" spans="1:9" ht="29.25" customHeight="1">
      <c r="A163" s="33"/>
      <c r="B163" s="121" t="s">
        <v>63</v>
      </c>
      <c r="C163" s="121"/>
      <c r="D163" s="33"/>
      <c r="E163" s="33">
        <v>3</v>
      </c>
      <c r="F163" s="33">
        <v>2</v>
      </c>
      <c r="G163" s="33">
        <v>8</v>
      </c>
      <c r="H163" s="85"/>
      <c r="I163" s="86"/>
    </row>
    <row r="164" spans="1:9" ht="27.75" customHeight="1">
      <c r="A164" s="33" t="s">
        <v>301</v>
      </c>
      <c r="B164" s="113" t="s">
        <v>302</v>
      </c>
      <c r="C164" s="113"/>
      <c r="D164" s="33"/>
      <c r="E164" s="33">
        <v>3</v>
      </c>
      <c r="F164" s="33">
        <v>2</v>
      </c>
      <c r="G164" s="33">
        <v>9</v>
      </c>
      <c r="H164" s="86"/>
      <c r="I164" s="86"/>
    </row>
    <row r="165" spans="1:9" ht="33" customHeight="1">
      <c r="A165" s="33"/>
      <c r="B165" s="121" t="s">
        <v>64</v>
      </c>
      <c r="C165" s="121"/>
      <c r="D165" s="33"/>
      <c r="E165" s="33">
        <v>3</v>
      </c>
      <c r="F165" s="33">
        <v>3</v>
      </c>
      <c r="G165" s="33">
        <v>0</v>
      </c>
      <c r="H165" s="86"/>
      <c r="I165" s="89"/>
    </row>
    <row r="166" spans="1:9" ht="27.75" customHeight="1">
      <c r="A166" s="33"/>
      <c r="B166" s="121" t="s">
        <v>65</v>
      </c>
      <c r="C166" s="121"/>
      <c r="D166" s="33"/>
      <c r="E166" s="33">
        <v>3</v>
      </c>
      <c r="F166" s="33">
        <v>3</v>
      </c>
      <c r="G166" s="33">
        <v>1</v>
      </c>
      <c r="H166" s="86"/>
      <c r="I166" s="86"/>
    </row>
    <row r="167" spans="1:9" ht="12.75">
      <c r="A167" s="36"/>
      <c r="B167" s="37"/>
      <c r="C167" s="37"/>
      <c r="D167" s="36"/>
      <c r="E167" s="36"/>
      <c r="F167" s="36"/>
      <c r="G167" s="36"/>
      <c r="H167" s="90"/>
      <c r="I167" s="90"/>
    </row>
    <row r="168" spans="1:9" ht="27.75" customHeight="1">
      <c r="A168" s="33"/>
      <c r="B168" s="121" t="s">
        <v>66</v>
      </c>
      <c r="C168" s="121"/>
      <c r="D168" s="33"/>
      <c r="E168" s="33">
        <v>3</v>
      </c>
      <c r="F168" s="33">
        <v>3</v>
      </c>
      <c r="G168" s="33">
        <v>2</v>
      </c>
      <c r="H168" s="100">
        <f>+H144-H145+H165-H166</f>
        <v>151631.15000000596</v>
      </c>
      <c r="I168" s="100">
        <f>+I144-I145+I165-I166</f>
        <v>4001220</v>
      </c>
    </row>
    <row r="169" spans="1:9" ht="28.5" customHeight="1">
      <c r="A169" s="33"/>
      <c r="B169" s="121" t="s">
        <v>67</v>
      </c>
      <c r="C169" s="121"/>
      <c r="D169" s="33"/>
      <c r="E169" s="33">
        <v>3</v>
      </c>
      <c r="F169" s="33">
        <v>3</v>
      </c>
      <c r="G169" s="33">
        <v>3</v>
      </c>
      <c r="H169" s="87"/>
      <c r="I169" s="87"/>
    </row>
    <row r="170" spans="1:9" ht="12.75">
      <c r="A170" s="36"/>
      <c r="B170" s="37"/>
      <c r="C170" s="37"/>
      <c r="D170" s="36"/>
      <c r="E170" s="36"/>
      <c r="F170" s="36"/>
      <c r="G170" s="36"/>
      <c r="H170" s="90"/>
      <c r="I170" s="90"/>
    </row>
    <row r="171" spans="1:9" ht="27.75" customHeight="1">
      <c r="A171" s="33"/>
      <c r="B171" s="113" t="s">
        <v>303</v>
      </c>
      <c r="C171" s="113"/>
      <c r="D171" s="33"/>
      <c r="E171" s="33">
        <v>3</v>
      </c>
      <c r="F171" s="33">
        <v>3</v>
      </c>
      <c r="G171" s="33">
        <v>4</v>
      </c>
      <c r="H171" s="86">
        <f>-H145</f>
        <v>0</v>
      </c>
      <c r="I171" s="88">
        <f>-I145</f>
        <v>0</v>
      </c>
    </row>
    <row r="172" spans="1:9" ht="12.75">
      <c r="A172" s="33"/>
      <c r="B172" s="113" t="s">
        <v>304</v>
      </c>
      <c r="C172" s="113"/>
      <c r="D172" s="33"/>
      <c r="E172" s="33">
        <v>3</v>
      </c>
      <c r="F172" s="33">
        <v>3</v>
      </c>
      <c r="G172" s="33">
        <v>5</v>
      </c>
      <c r="H172" s="86">
        <f>H171</f>
        <v>0</v>
      </c>
      <c r="I172" s="88">
        <f>I171</f>
        <v>0</v>
      </c>
    </row>
    <row r="173" spans="1:9" ht="18.75" customHeight="1">
      <c r="A173" s="33"/>
      <c r="B173" s="113" t="s">
        <v>305</v>
      </c>
      <c r="C173" s="113"/>
      <c r="D173" s="33"/>
      <c r="E173" s="33">
        <v>3</v>
      </c>
      <c r="F173" s="33">
        <v>3</v>
      </c>
      <c r="G173" s="33">
        <v>6</v>
      </c>
      <c r="H173" s="86"/>
      <c r="I173" s="86"/>
    </row>
    <row r="174" spans="1:9" ht="30.75" customHeight="1">
      <c r="A174" s="33"/>
      <c r="B174" s="113" t="s">
        <v>306</v>
      </c>
      <c r="C174" s="113"/>
      <c r="D174" s="33"/>
      <c r="E174" s="33">
        <v>3</v>
      </c>
      <c r="F174" s="33">
        <v>3</v>
      </c>
      <c r="G174" s="33">
        <v>7</v>
      </c>
      <c r="H174" s="86">
        <f>-H169</f>
        <v>0</v>
      </c>
      <c r="I174" s="88">
        <f>-I169</f>
        <v>0</v>
      </c>
    </row>
    <row r="175" spans="1:9" ht="12.75">
      <c r="A175" s="33"/>
      <c r="B175" s="113" t="s">
        <v>304</v>
      </c>
      <c r="C175" s="113"/>
      <c r="D175" s="33"/>
      <c r="E175" s="33">
        <v>3</v>
      </c>
      <c r="F175" s="33">
        <v>3</v>
      </c>
      <c r="G175" s="33">
        <v>8</v>
      </c>
      <c r="H175" s="86">
        <f>H174</f>
        <v>0</v>
      </c>
      <c r="I175" s="88">
        <f>I174</f>
        <v>0</v>
      </c>
    </row>
    <row r="176" spans="1:9" ht="12.75">
      <c r="A176" s="33"/>
      <c r="B176" s="113" t="s">
        <v>305</v>
      </c>
      <c r="C176" s="113"/>
      <c r="D176" s="33"/>
      <c r="E176" s="33">
        <v>3</v>
      </c>
      <c r="F176" s="33">
        <v>3</v>
      </c>
      <c r="G176" s="33">
        <v>9</v>
      </c>
      <c r="H176" s="86"/>
      <c r="I176" s="86"/>
    </row>
    <row r="177" spans="1:9" ht="12.75">
      <c r="A177" s="33"/>
      <c r="B177" s="113" t="s">
        <v>307</v>
      </c>
      <c r="C177" s="113"/>
      <c r="D177" s="33"/>
      <c r="E177" s="33">
        <v>3</v>
      </c>
      <c r="F177" s="33">
        <v>4</v>
      </c>
      <c r="G177" s="33">
        <v>0</v>
      </c>
      <c r="H177" s="86"/>
      <c r="I177" s="86"/>
    </row>
    <row r="178" spans="1:9" ht="12.75">
      <c r="A178" s="33"/>
      <c r="B178" s="113" t="s">
        <v>308</v>
      </c>
      <c r="C178" s="113"/>
      <c r="D178" s="33"/>
      <c r="E178" s="33">
        <v>3</v>
      </c>
      <c r="F178" s="33">
        <v>4</v>
      </c>
      <c r="G178" s="33">
        <v>1</v>
      </c>
      <c r="H178" s="86"/>
      <c r="I178" s="86"/>
    </row>
    <row r="179" spans="1:9" ht="12.75">
      <c r="A179" s="33"/>
      <c r="B179" s="113" t="s">
        <v>309</v>
      </c>
      <c r="C179" s="113"/>
      <c r="D179" s="33"/>
      <c r="E179" s="33">
        <v>3</v>
      </c>
      <c r="F179" s="33">
        <v>4</v>
      </c>
      <c r="G179" s="33">
        <v>2</v>
      </c>
      <c r="H179" s="86"/>
      <c r="I179" s="86"/>
    </row>
    <row r="180" spans="1:9" ht="12.75">
      <c r="A180" s="36"/>
      <c r="B180" s="37"/>
      <c r="C180" s="37"/>
      <c r="D180" s="36"/>
      <c r="E180" s="36"/>
      <c r="F180" s="36"/>
      <c r="G180" s="36"/>
      <c r="H180" s="90"/>
      <c r="I180" s="90"/>
    </row>
    <row r="181" spans="1:9" ht="12.75">
      <c r="A181" s="33"/>
      <c r="B181" s="113" t="s">
        <v>310</v>
      </c>
      <c r="C181" s="113"/>
      <c r="D181" s="33"/>
      <c r="E181" s="33"/>
      <c r="F181" s="33"/>
      <c r="G181" s="33"/>
      <c r="H181" s="86"/>
      <c r="I181" s="86"/>
    </row>
    <row r="182" spans="1:9" ht="14.25" customHeight="1">
      <c r="A182" s="33"/>
      <c r="B182" s="113" t="s">
        <v>311</v>
      </c>
      <c r="C182" s="113"/>
      <c r="D182" s="33"/>
      <c r="E182" s="33">
        <v>3</v>
      </c>
      <c r="F182" s="33">
        <v>4</v>
      </c>
      <c r="G182" s="33">
        <v>3</v>
      </c>
      <c r="H182" s="86">
        <v>540</v>
      </c>
      <c r="I182" s="86">
        <v>537</v>
      </c>
    </row>
    <row r="183" spans="1:9" ht="16.5" customHeight="1">
      <c r="A183" s="33"/>
      <c r="B183" s="113" t="s">
        <v>312</v>
      </c>
      <c r="C183" s="113"/>
      <c r="D183" s="33"/>
      <c r="E183" s="33">
        <v>3</v>
      </c>
      <c r="F183" s="33">
        <v>4</v>
      </c>
      <c r="G183" s="33">
        <v>4</v>
      </c>
      <c r="H183" s="86">
        <v>663.7777777777778</v>
      </c>
      <c r="I183" s="86">
        <v>640</v>
      </c>
    </row>
    <row r="186" spans="1:9" ht="12.75">
      <c r="A186" s="114" t="s">
        <v>605</v>
      </c>
      <c r="B186" s="114"/>
      <c r="D186" s="24"/>
      <c r="E186" s="24"/>
      <c r="F186" s="24"/>
      <c r="G186" s="24"/>
      <c r="I186" s="38" t="s">
        <v>628</v>
      </c>
    </row>
    <row r="187" spans="1:9" ht="12.75">
      <c r="A187" s="114" t="s">
        <v>614</v>
      </c>
      <c r="B187" s="114"/>
      <c r="D187" s="24"/>
      <c r="E187" s="24"/>
      <c r="F187" s="24"/>
      <c r="G187" s="24"/>
      <c r="H187" s="38" t="s">
        <v>313</v>
      </c>
      <c r="I187" s="38" t="s">
        <v>627</v>
      </c>
    </row>
  </sheetData>
  <sheetProtection/>
  <mergeCells count="204"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B65:C65"/>
    <mergeCell ref="B66:C66"/>
    <mergeCell ref="B67:C68"/>
    <mergeCell ref="D67:D68"/>
    <mergeCell ref="B61:C61"/>
    <mergeCell ref="B62:C62"/>
    <mergeCell ref="B63:C63"/>
    <mergeCell ref="B64:C64"/>
    <mergeCell ref="I67:I68"/>
    <mergeCell ref="B69:C69"/>
    <mergeCell ref="B70:C70"/>
    <mergeCell ref="B71:C71"/>
    <mergeCell ref="E67:E68"/>
    <mergeCell ref="F67:F68"/>
    <mergeCell ref="G67:G68"/>
    <mergeCell ref="H67:H68"/>
    <mergeCell ref="B76:C76"/>
    <mergeCell ref="B77:C77"/>
    <mergeCell ref="B78:C79"/>
    <mergeCell ref="D78:D79"/>
    <mergeCell ref="B72:C72"/>
    <mergeCell ref="B73:C73"/>
    <mergeCell ref="B74:C74"/>
    <mergeCell ref="B75:C75"/>
    <mergeCell ref="I78:I79"/>
    <mergeCell ref="B80:C80"/>
    <mergeCell ref="B81:C81"/>
    <mergeCell ref="B82:C82"/>
    <mergeCell ref="E78:E79"/>
    <mergeCell ref="F78:F79"/>
    <mergeCell ref="G78:G79"/>
    <mergeCell ref="H78:H79"/>
    <mergeCell ref="B87:C87"/>
    <mergeCell ref="B88:C88"/>
    <mergeCell ref="B89:C89"/>
    <mergeCell ref="B90:C90"/>
    <mergeCell ref="B83:C83"/>
    <mergeCell ref="B84:C84"/>
    <mergeCell ref="B85:C85"/>
    <mergeCell ref="B86:C86"/>
    <mergeCell ref="B95:C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</mergeCells>
  <printOptions horizontalCentered="1"/>
  <pageMargins left="0.1968503937007874" right="0.1968503937007874" top="0.7086614173228347" bottom="0.3937007874015748" header="0.3937007874015748" footer="0"/>
  <pageSetup fitToHeight="5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2"/>
  <sheetViews>
    <sheetView zoomScalePageLayoutView="0" workbookViewId="0" topLeftCell="A145">
      <selection activeCell="G91" sqref="G91:J158"/>
    </sheetView>
  </sheetViews>
  <sheetFormatPr defaultColWidth="9.00390625" defaultRowHeight="12.75"/>
  <cols>
    <col min="1" max="1" width="15.125" style="22" customWidth="1"/>
    <col min="2" max="2" width="43.875" style="22" customWidth="1"/>
    <col min="3" max="3" width="9.125" style="22" customWidth="1"/>
    <col min="4" max="4" width="3.00390625" style="22" customWidth="1"/>
    <col min="5" max="5" width="3.625" style="22" customWidth="1"/>
    <col min="6" max="6" width="3.75390625" style="22" customWidth="1"/>
    <col min="7" max="7" width="13.75390625" style="22" customWidth="1"/>
    <col min="8" max="8" width="15.875" style="22" customWidth="1"/>
    <col min="9" max="9" width="15.625" style="22" customWidth="1"/>
    <col min="10" max="10" width="21.25390625" style="22" customWidth="1"/>
    <col min="11" max="12" width="9.625" style="22" bestFit="1" customWidth="1"/>
    <col min="13" max="16384" width="9.125" style="22" customWidth="1"/>
  </cols>
  <sheetData>
    <row r="1" ht="13.5">
      <c r="J1" s="3" t="s">
        <v>108</v>
      </c>
    </row>
    <row r="2" spans="1:10" ht="13.5">
      <c r="A2" s="63"/>
      <c r="B2" s="23"/>
      <c r="J2" s="4" t="s">
        <v>139</v>
      </c>
    </row>
    <row r="3" spans="1:10" ht="12.75">
      <c r="A3" s="62" t="s">
        <v>314</v>
      </c>
      <c r="B3" s="180" t="s">
        <v>602</v>
      </c>
      <c r="C3" s="180"/>
      <c r="D3" s="180"/>
      <c r="E3" s="180"/>
      <c r="F3" s="180"/>
      <c r="G3" s="180"/>
      <c r="H3" s="180"/>
      <c r="I3" s="180"/>
      <c r="J3" s="180"/>
    </row>
    <row r="4" spans="1:10" ht="12.75">
      <c r="A4" s="62" t="s">
        <v>159</v>
      </c>
      <c r="B4" s="180" t="s">
        <v>592</v>
      </c>
      <c r="C4" s="180"/>
      <c r="D4" s="180"/>
      <c r="E4" s="180"/>
      <c r="F4" s="180"/>
      <c r="G4" s="180"/>
      <c r="H4" s="180"/>
      <c r="I4" s="180"/>
      <c r="J4" s="180"/>
    </row>
    <row r="5" spans="1:10" ht="12.75">
      <c r="A5" s="62" t="s">
        <v>160</v>
      </c>
      <c r="B5" s="159" t="s">
        <v>603</v>
      </c>
      <c r="C5" s="159"/>
      <c r="D5" s="159"/>
      <c r="E5" s="159"/>
      <c r="F5" s="159"/>
      <c r="G5" s="159"/>
      <c r="H5" s="159"/>
      <c r="I5" s="159"/>
      <c r="J5" s="159"/>
    </row>
    <row r="6" spans="1:10" ht="12.75">
      <c r="A6" s="62" t="s">
        <v>161</v>
      </c>
      <c r="B6" s="159" t="s">
        <v>604</v>
      </c>
      <c r="C6" s="159"/>
      <c r="D6" s="159"/>
      <c r="E6" s="159"/>
      <c r="F6" s="159"/>
      <c r="G6" s="159"/>
      <c r="H6" s="159"/>
      <c r="I6" s="159"/>
      <c r="J6" s="159"/>
    </row>
    <row r="7" spans="1:10" ht="12.75">
      <c r="A7" s="62" t="s">
        <v>162</v>
      </c>
      <c r="B7" s="159" t="s">
        <v>604</v>
      </c>
      <c r="C7" s="159"/>
      <c r="D7" s="159"/>
      <c r="E7" s="159"/>
      <c r="F7" s="159"/>
      <c r="G7" s="159"/>
      <c r="H7" s="159"/>
      <c r="I7" s="159"/>
      <c r="J7" s="159"/>
    </row>
    <row r="8" spans="1:9" ht="12.75">
      <c r="A8" s="63"/>
      <c r="B8" s="36"/>
      <c r="C8" s="36"/>
      <c r="D8" s="36"/>
      <c r="E8" s="36"/>
      <c r="F8" s="36"/>
      <c r="G8" s="36"/>
      <c r="H8" s="185"/>
      <c r="I8" s="185"/>
    </row>
    <row r="9" spans="2:9" ht="12.75">
      <c r="B9" s="36"/>
      <c r="C9" s="36"/>
      <c r="D9" s="36"/>
      <c r="E9" s="36"/>
      <c r="F9" s="36"/>
      <c r="G9" s="36"/>
      <c r="H9" s="185"/>
      <c r="I9" s="185"/>
    </row>
    <row r="11" spans="1:10" ht="14.25" thickBot="1">
      <c r="A11" s="186" t="s">
        <v>138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spans="1:10" ht="12.75" customHeight="1" thickTop="1">
      <c r="A12" s="39"/>
      <c r="B12" s="39"/>
      <c r="C12" s="187"/>
      <c r="D12" s="187"/>
      <c r="E12" s="187"/>
      <c r="F12" s="187"/>
      <c r="G12" s="187"/>
      <c r="H12" s="187"/>
      <c r="I12" s="39"/>
      <c r="J12" s="39"/>
    </row>
    <row r="13" ht="12.75">
      <c r="J13" s="22" t="s">
        <v>316</v>
      </c>
    </row>
    <row r="14" spans="1:10" ht="12.75" customHeight="1">
      <c r="A14" s="117" t="s">
        <v>102</v>
      </c>
      <c r="B14" s="137" t="s">
        <v>164</v>
      </c>
      <c r="C14" s="117" t="s">
        <v>165</v>
      </c>
      <c r="D14" s="144" t="s">
        <v>149</v>
      </c>
      <c r="E14" s="183"/>
      <c r="F14" s="184"/>
      <c r="G14" s="144" t="s">
        <v>317</v>
      </c>
      <c r="H14" s="144"/>
      <c r="I14" s="144"/>
      <c r="J14" s="40" t="s">
        <v>317</v>
      </c>
    </row>
    <row r="15" spans="1:10" ht="12.75" customHeight="1">
      <c r="A15" s="118"/>
      <c r="B15" s="139"/>
      <c r="C15" s="181"/>
      <c r="D15" s="151" t="s">
        <v>167</v>
      </c>
      <c r="E15" s="176"/>
      <c r="F15" s="177"/>
      <c r="G15" s="151" t="s">
        <v>318</v>
      </c>
      <c r="H15" s="151"/>
      <c r="I15" s="151"/>
      <c r="J15" s="41" t="s">
        <v>319</v>
      </c>
    </row>
    <row r="16" spans="1:10" ht="12.75">
      <c r="A16" s="174"/>
      <c r="B16" s="139"/>
      <c r="C16" s="181"/>
      <c r="D16" s="154"/>
      <c r="E16" s="176"/>
      <c r="F16" s="177"/>
      <c r="G16" s="154"/>
      <c r="H16" s="154"/>
      <c r="I16" s="154"/>
      <c r="J16" s="41" t="s">
        <v>320</v>
      </c>
    </row>
    <row r="17" spans="1:10" ht="12.75">
      <c r="A17" s="174"/>
      <c r="B17" s="139"/>
      <c r="C17" s="181"/>
      <c r="D17" s="154"/>
      <c r="E17" s="176"/>
      <c r="F17" s="177"/>
      <c r="G17" s="157"/>
      <c r="H17" s="157"/>
      <c r="I17" s="157"/>
      <c r="J17" s="42"/>
    </row>
    <row r="18" spans="1:10" ht="25.5">
      <c r="A18" s="175"/>
      <c r="B18" s="141"/>
      <c r="C18" s="182"/>
      <c r="D18" s="157"/>
      <c r="E18" s="178"/>
      <c r="F18" s="179"/>
      <c r="G18" s="43" t="s">
        <v>321</v>
      </c>
      <c r="H18" s="32" t="s">
        <v>322</v>
      </c>
      <c r="I18" s="32" t="s">
        <v>323</v>
      </c>
      <c r="J18" s="29"/>
    </row>
    <row r="19" spans="1:10" ht="12.75">
      <c r="A19" s="33"/>
      <c r="B19" s="32">
        <v>2</v>
      </c>
      <c r="C19" s="32">
        <v>3</v>
      </c>
      <c r="D19" s="135">
        <v>4</v>
      </c>
      <c r="E19" s="135"/>
      <c r="F19" s="135"/>
      <c r="G19" s="33">
        <v>5</v>
      </c>
      <c r="H19" s="33">
        <v>6</v>
      </c>
      <c r="I19" s="33">
        <v>7</v>
      </c>
      <c r="J19" s="33">
        <v>8</v>
      </c>
    </row>
    <row r="20" spans="1:10" ht="13.5">
      <c r="A20" s="33"/>
      <c r="B20" s="34" t="s">
        <v>140</v>
      </c>
      <c r="C20" s="33"/>
      <c r="D20" s="132"/>
      <c r="E20" s="132"/>
      <c r="F20" s="132"/>
      <c r="G20" s="91"/>
      <c r="H20" s="91"/>
      <c r="I20" s="91"/>
      <c r="J20" s="91"/>
    </row>
    <row r="21" spans="1:10" ht="27" customHeight="1">
      <c r="A21" s="33"/>
      <c r="B21" s="34" t="s">
        <v>68</v>
      </c>
      <c r="C21" s="33"/>
      <c r="D21" s="33">
        <v>0</v>
      </c>
      <c r="E21" s="33">
        <v>0</v>
      </c>
      <c r="F21" s="33">
        <v>1</v>
      </c>
      <c r="G21" s="94">
        <f>SUM(G22,G28,G34,G35,G40,G41,G50,G53)</f>
        <v>221720094</v>
      </c>
      <c r="H21" s="94">
        <f>SUM(H22,H28,H34,H35,H40,H41,H50,H53)</f>
        <v>106411410</v>
      </c>
      <c r="I21" s="94">
        <f>SUM(I22,I28,I34,I35,I40,I41,I50,I53)</f>
        <v>115308684</v>
      </c>
      <c r="J21" s="94">
        <f>SUM(J22,J28,J34,J35,J40,J41,J50,J53)</f>
        <v>104589327</v>
      </c>
    </row>
    <row r="22" spans="1:10" ht="12.75" customHeight="1">
      <c r="A22" s="44" t="s">
        <v>324</v>
      </c>
      <c r="B22" s="34" t="s">
        <v>69</v>
      </c>
      <c r="C22" s="33"/>
      <c r="D22" s="33">
        <v>0</v>
      </c>
      <c r="E22" s="33">
        <v>0</v>
      </c>
      <c r="F22" s="33">
        <v>2</v>
      </c>
      <c r="G22" s="94">
        <f>SUM(G23:G27)</f>
        <v>12391351</v>
      </c>
      <c r="H22" s="94">
        <f>SUM(H23:H27)</f>
        <v>9974035</v>
      </c>
      <c r="I22" s="94">
        <f>SUM(I23:I27)</f>
        <v>2417316</v>
      </c>
      <c r="J22" s="94">
        <f>SUM(J23:J27)</f>
        <v>1914891</v>
      </c>
    </row>
    <row r="23" spans="1:10" ht="12.75" customHeight="1">
      <c r="A23" s="44" t="s">
        <v>325</v>
      </c>
      <c r="B23" s="35" t="s">
        <v>326</v>
      </c>
      <c r="C23" s="33"/>
      <c r="D23" s="33">
        <v>0</v>
      </c>
      <c r="E23" s="33">
        <v>0</v>
      </c>
      <c r="F23" s="33">
        <v>3</v>
      </c>
      <c r="G23" s="91">
        <v>0</v>
      </c>
      <c r="H23" s="91">
        <v>0</v>
      </c>
      <c r="I23" s="91">
        <v>0</v>
      </c>
      <c r="J23" s="91">
        <v>0</v>
      </c>
    </row>
    <row r="24" spans="1:10" ht="12.75" customHeight="1">
      <c r="A24" s="44" t="s">
        <v>327</v>
      </c>
      <c r="B24" s="35" t="s">
        <v>328</v>
      </c>
      <c r="C24" s="33"/>
      <c r="D24" s="33">
        <v>0</v>
      </c>
      <c r="E24" s="33">
        <v>0</v>
      </c>
      <c r="F24" s="33">
        <v>4</v>
      </c>
      <c r="G24" s="91">
        <v>7218207</v>
      </c>
      <c r="H24" s="91">
        <v>6706261</v>
      </c>
      <c r="I24" s="91">
        <v>511946</v>
      </c>
      <c r="J24" s="91">
        <v>627066</v>
      </c>
    </row>
    <row r="25" spans="1:10" ht="12.75">
      <c r="A25" s="44" t="s">
        <v>329</v>
      </c>
      <c r="B25" s="35" t="s">
        <v>330</v>
      </c>
      <c r="C25" s="33"/>
      <c r="D25" s="33">
        <v>0</v>
      </c>
      <c r="E25" s="33">
        <v>0</v>
      </c>
      <c r="F25" s="33">
        <v>5</v>
      </c>
      <c r="G25" s="91">
        <v>0</v>
      </c>
      <c r="H25" s="91">
        <v>0</v>
      </c>
      <c r="I25" s="91">
        <v>0</v>
      </c>
      <c r="J25" s="91">
        <v>0</v>
      </c>
    </row>
    <row r="26" spans="1:10" ht="12.75" customHeight="1">
      <c r="A26" s="33" t="s">
        <v>331</v>
      </c>
      <c r="B26" s="35" t="s">
        <v>332</v>
      </c>
      <c r="C26" s="33"/>
      <c r="D26" s="33">
        <v>0</v>
      </c>
      <c r="E26" s="33">
        <v>0</v>
      </c>
      <c r="F26" s="33">
        <v>6</v>
      </c>
      <c r="G26" s="91">
        <v>4698879</v>
      </c>
      <c r="H26" s="91">
        <v>3267774</v>
      </c>
      <c r="I26" s="91">
        <v>1431105</v>
      </c>
      <c r="J26" s="91">
        <v>1100717</v>
      </c>
    </row>
    <row r="27" spans="1:10" ht="12.75" customHeight="1">
      <c r="A27" s="33" t="s">
        <v>333</v>
      </c>
      <c r="B27" s="35" t="s">
        <v>334</v>
      </c>
      <c r="C27" s="33"/>
      <c r="D27" s="33">
        <v>0</v>
      </c>
      <c r="E27" s="33">
        <v>0</v>
      </c>
      <c r="F27" s="33">
        <v>7</v>
      </c>
      <c r="G27" s="91">
        <v>474265</v>
      </c>
      <c r="H27" s="91">
        <v>0</v>
      </c>
      <c r="I27" s="91">
        <v>474265</v>
      </c>
      <c r="J27" s="91">
        <v>187108</v>
      </c>
    </row>
    <row r="28" spans="1:10" ht="12.75" customHeight="1">
      <c r="A28" s="44" t="s">
        <v>335</v>
      </c>
      <c r="B28" s="34" t="s">
        <v>70</v>
      </c>
      <c r="C28" s="33"/>
      <c r="D28" s="33">
        <v>0</v>
      </c>
      <c r="E28" s="33">
        <v>0</v>
      </c>
      <c r="F28" s="33">
        <v>8</v>
      </c>
      <c r="G28" s="94">
        <f>SUM(G29:G33)</f>
        <v>207457247</v>
      </c>
      <c r="H28" s="94">
        <f>SUM(H29:H33)</f>
        <v>96011995</v>
      </c>
      <c r="I28" s="94">
        <f>SUM(I29:I33)</f>
        <v>111445252</v>
      </c>
      <c r="J28" s="94">
        <f>SUM(J29:J33)</f>
        <v>99457847</v>
      </c>
    </row>
    <row r="29" spans="1:10" ht="12.75">
      <c r="A29" s="44" t="s">
        <v>336</v>
      </c>
      <c r="B29" s="35" t="s">
        <v>337</v>
      </c>
      <c r="C29" s="33"/>
      <c r="D29" s="33">
        <v>0</v>
      </c>
      <c r="E29" s="33">
        <v>0</v>
      </c>
      <c r="F29" s="33">
        <v>9</v>
      </c>
      <c r="G29" s="91">
        <v>2322522</v>
      </c>
      <c r="H29" s="91">
        <v>0</v>
      </c>
      <c r="I29" s="91">
        <v>2322522</v>
      </c>
      <c r="J29" s="91">
        <v>2322522</v>
      </c>
    </row>
    <row r="30" spans="1:10" ht="12.75" customHeight="1">
      <c r="A30" s="44" t="s">
        <v>338</v>
      </c>
      <c r="B30" s="35" t="s">
        <v>339</v>
      </c>
      <c r="C30" s="33"/>
      <c r="D30" s="33">
        <v>0</v>
      </c>
      <c r="E30" s="33">
        <v>1</v>
      </c>
      <c r="F30" s="33">
        <v>0</v>
      </c>
      <c r="G30" s="91">
        <v>92509423</v>
      </c>
      <c r="H30" s="91">
        <v>48864107</v>
      </c>
      <c r="I30" s="91">
        <v>43645316</v>
      </c>
      <c r="J30" s="91">
        <v>45564630</v>
      </c>
    </row>
    <row r="31" spans="1:10" ht="12.75" customHeight="1">
      <c r="A31" s="33" t="s">
        <v>340</v>
      </c>
      <c r="B31" s="35" t="s">
        <v>341</v>
      </c>
      <c r="C31" s="33"/>
      <c r="D31" s="33">
        <v>0</v>
      </c>
      <c r="E31" s="33">
        <v>1</v>
      </c>
      <c r="F31" s="33">
        <v>1</v>
      </c>
      <c r="G31" s="91">
        <v>74471696</v>
      </c>
      <c r="H31" s="91">
        <v>47147888</v>
      </c>
      <c r="I31" s="91">
        <v>27323808</v>
      </c>
      <c r="J31" s="91">
        <v>26756545</v>
      </c>
    </row>
    <row r="32" spans="1:10" ht="12.75" customHeight="1">
      <c r="A32" s="44" t="s">
        <v>342</v>
      </c>
      <c r="B32" s="35" t="s">
        <v>343</v>
      </c>
      <c r="C32" s="33"/>
      <c r="D32" s="33">
        <v>0</v>
      </c>
      <c r="E32" s="33">
        <v>1</v>
      </c>
      <c r="F32" s="33">
        <v>2</v>
      </c>
      <c r="G32" s="91">
        <v>0</v>
      </c>
      <c r="H32" s="91">
        <v>0</v>
      </c>
      <c r="I32" s="91">
        <v>0</v>
      </c>
      <c r="J32" s="91">
        <v>0</v>
      </c>
    </row>
    <row r="33" spans="1:10" ht="15.75" customHeight="1">
      <c r="A33" s="33" t="s">
        <v>344</v>
      </c>
      <c r="B33" s="35" t="s">
        <v>345</v>
      </c>
      <c r="C33" s="33"/>
      <c r="D33" s="33">
        <v>0</v>
      </c>
      <c r="E33" s="33">
        <v>1</v>
      </c>
      <c r="F33" s="33">
        <v>3</v>
      </c>
      <c r="G33" s="91">
        <v>38153606</v>
      </c>
      <c r="H33" s="91">
        <v>0</v>
      </c>
      <c r="I33" s="91">
        <v>38153606</v>
      </c>
      <c r="J33" s="91">
        <v>24814150</v>
      </c>
    </row>
    <row r="34" spans="1:10" ht="12.75" customHeight="1">
      <c r="A34" s="44" t="s">
        <v>346</v>
      </c>
      <c r="B34" s="34" t="s">
        <v>347</v>
      </c>
      <c r="C34" s="33"/>
      <c r="D34" s="33">
        <v>0</v>
      </c>
      <c r="E34" s="33">
        <v>1</v>
      </c>
      <c r="F34" s="33">
        <v>4</v>
      </c>
      <c r="G34" s="91"/>
      <c r="H34" s="91"/>
      <c r="I34" s="91"/>
      <c r="J34" s="91"/>
    </row>
    <row r="35" spans="1:10" ht="12.75" customHeight="1">
      <c r="A35" s="44" t="s">
        <v>348</v>
      </c>
      <c r="B35" s="34" t="s">
        <v>71</v>
      </c>
      <c r="C35" s="33"/>
      <c r="D35" s="33">
        <v>0</v>
      </c>
      <c r="E35" s="33">
        <v>1</v>
      </c>
      <c r="F35" s="33">
        <v>5</v>
      </c>
      <c r="G35" s="91"/>
      <c r="H35" s="91"/>
      <c r="I35" s="91"/>
      <c r="J35" s="91"/>
    </row>
    <row r="36" spans="1:10" ht="12.75">
      <c r="A36" s="44" t="s">
        <v>349</v>
      </c>
      <c r="B36" s="35" t="s">
        <v>350</v>
      </c>
      <c r="C36" s="33"/>
      <c r="D36" s="33">
        <v>0</v>
      </c>
      <c r="E36" s="33">
        <v>1</v>
      </c>
      <c r="F36" s="33">
        <v>6</v>
      </c>
      <c r="G36" s="91"/>
      <c r="H36" s="91"/>
      <c r="I36" s="91"/>
      <c r="J36" s="91"/>
    </row>
    <row r="37" spans="1:10" ht="12.75" customHeight="1">
      <c r="A37" s="44" t="s">
        <v>351</v>
      </c>
      <c r="B37" s="35" t="s">
        <v>352</v>
      </c>
      <c r="C37" s="33"/>
      <c r="D37" s="33">
        <v>0</v>
      </c>
      <c r="E37" s="33">
        <v>1</v>
      </c>
      <c r="F37" s="33">
        <v>7</v>
      </c>
      <c r="G37" s="91"/>
      <c r="H37" s="91"/>
      <c r="I37" s="91"/>
      <c r="J37" s="91"/>
    </row>
    <row r="38" spans="1:10" ht="12.75">
      <c r="A38" s="44" t="s">
        <v>353</v>
      </c>
      <c r="B38" s="35" t="s">
        <v>354</v>
      </c>
      <c r="C38" s="33"/>
      <c r="D38" s="33">
        <v>0</v>
      </c>
      <c r="E38" s="33">
        <v>1</v>
      </c>
      <c r="F38" s="33">
        <v>8</v>
      </c>
      <c r="G38" s="91"/>
      <c r="H38" s="91"/>
      <c r="I38" s="91"/>
      <c r="J38" s="91"/>
    </row>
    <row r="39" spans="1:10" ht="12.75" customHeight="1">
      <c r="A39" s="33" t="s">
        <v>355</v>
      </c>
      <c r="B39" s="35" t="s">
        <v>356</v>
      </c>
      <c r="C39" s="33"/>
      <c r="D39" s="33">
        <v>0</v>
      </c>
      <c r="E39" s="33">
        <v>1</v>
      </c>
      <c r="F39" s="33">
        <v>9</v>
      </c>
      <c r="G39" s="91"/>
      <c r="H39" s="91"/>
      <c r="I39" s="91"/>
      <c r="J39" s="91"/>
    </row>
    <row r="40" spans="1:10" ht="12.75" customHeight="1">
      <c r="A40" s="44" t="s">
        <v>357</v>
      </c>
      <c r="B40" s="34" t="s">
        <v>358</v>
      </c>
      <c r="C40" s="33"/>
      <c r="D40" s="33">
        <v>0</v>
      </c>
      <c r="E40" s="33">
        <v>2</v>
      </c>
      <c r="F40" s="33">
        <v>0</v>
      </c>
      <c r="G40" s="94">
        <v>853074</v>
      </c>
      <c r="H40" s="94"/>
      <c r="I40" s="94">
        <v>853074</v>
      </c>
      <c r="J40" s="94">
        <v>838686</v>
      </c>
    </row>
    <row r="41" spans="1:10" ht="12.75" customHeight="1">
      <c r="A41" s="44" t="s">
        <v>359</v>
      </c>
      <c r="B41" s="34" t="s">
        <v>72</v>
      </c>
      <c r="C41" s="33"/>
      <c r="D41" s="33">
        <v>0</v>
      </c>
      <c r="E41" s="33">
        <v>2</v>
      </c>
      <c r="F41" s="33">
        <v>1</v>
      </c>
      <c r="G41" s="94">
        <f>SUM(G42:G49)</f>
        <v>687497</v>
      </c>
      <c r="H41" s="94">
        <f>SUM(H42:H49)</f>
        <v>295240</v>
      </c>
      <c r="I41" s="94">
        <f>SUM(I42:I49)</f>
        <v>392257</v>
      </c>
      <c r="J41" s="94">
        <f>SUM(J42:J49)</f>
        <v>2083661</v>
      </c>
    </row>
    <row r="42" spans="1:10" ht="12.75" customHeight="1">
      <c r="A42" s="44" t="s">
        <v>360</v>
      </c>
      <c r="B42" s="35" t="s">
        <v>361</v>
      </c>
      <c r="C42" s="33"/>
      <c r="D42" s="33">
        <v>0</v>
      </c>
      <c r="E42" s="33">
        <v>2</v>
      </c>
      <c r="F42" s="33">
        <v>2</v>
      </c>
      <c r="G42" s="91">
        <v>86891</v>
      </c>
      <c r="H42" s="91"/>
      <c r="I42" s="91">
        <v>86891</v>
      </c>
      <c r="J42" s="91">
        <v>86891</v>
      </c>
    </row>
    <row r="43" spans="1:10" ht="12.75" customHeight="1">
      <c r="A43" s="44" t="s">
        <v>362</v>
      </c>
      <c r="B43" s="35" t="s">
        <v>363</v>
      </c>
      <c r="C43" s="33"/>
      <c r="D43" s="33">
        <v>0</v>
      </c>
      <c r="E43" s="33">
        <v>2</v>
      </c>
      <c r="F43" s="33">
        <v>3</v>
      </c>
      <c r="G43" s="91">
        <v>1092</v>
      </c>
      <c r="H43" s="91"/>
      <c r="I43" s="91">
        <v>1092</v>
      </c>
      <c r="J43" s="91">
        <v>1092</v>
      </c>
    </row>
    <row r="44" spans="1:10" ht="12.75" customHeight="1">
      <c r="A44" s="44" t="s">
        <v>364</v>
      </c>
      <c r="B44" s="35" t="s">
        <v>365</v>
      </c>
      <c r="C44" s="33"/>
      <c r="D44" s="33">
        <v>0</v>
      </c>
      <c r="E44" s="33">
        <v>2</v>
      </c>
      <c r="F44" s="33">
        <v>4</v>
      </c>
      <c r="G44" s="91"/>
      <c r="H44" s="91"/>
      <c r="I44" s="91"/>
      <c r="J44" s="91"/>
    </row>
    <row r="45" spans="1:10" ht="12.75" customHeight="1">
      <c r="A45" s="44" t="s">
        <v>366</v>
      </c>
      <c r="B45" s="35" t="s">
        <v>367</v>
      </c>
      <c r="C45" s="33"/>
      <c r="D45" s="33">
        <v>0</v>
      </c>
      <c r="E45" s="33">
        <v>2</v>
      </c>
      <c r="F45" s="33">
        <v>5</v>
      </c>
      <c r="G45" s="91"/>
      <c r="H45" s="91"/>
      <c r="I45" s="91"/>
      <c r="J45" s="91"/>
    </row>
    <row r="46" spans="1:10" ht="12.75" customHeight="1">
      <c r="A46" s="44" t="s">
        <v>368</v>
      </c>
      <c r="B46" s="35" t="s">
        <v>369</v>
      </c>
      <c r="C46" s="33"/>
      <c r="D46" s="33">
        <v>0</v>
      </c>
      <c r="E46" s="33">
        <v>2</v>
      </c>
      <c r="F46" s="33">
        <v>6</v>
      </c>
      <c r="G46" s="91"/>
      <c r="H46" s="91"/>
      <c r="I46" s="91"/>
      <c r="J46" s="91"/>
    </row>
    <row r="47" spans="1:10" ht="12.75" customHeight="1">
      <c r="A47" s="44" t="s">
        <v>370</v>
      </c>
      <c r="B47" s="35" t="s">
        <v>371</v>
      </c>
      <c r="C47" s="33"/>
      <c r="D47" s="33">
        <v>0</v>
      </c>
      <c r="E47" s="33">
        <v>2</v>
      </c>
      <c r="F47" s="33">
        <v>7</v>
      </c>
      <c r="G47" s="91"/>
      <c r="H47" s="91"/>
      <c r="I47" s="91"/>
      <c r="J47" s="91"/>
    </row>
    <row r="48" spans="1:10" ht="12.75" customHeight="1">
      <c r="A48" s="44" t="s">
        <v>372</v>
      </c>
      <c r="B48" s="35" t="s">
        <v>373</v>
      </c>
      <c r="C48" s="33"/>
      <c r="D48" s="33">
        <v>0</v>
      </c>
      <c r="E48" s="33">
        <v>2</v>
      </c>
      <c r="F48" s="33">
        <v>8</v>
      </c>
      <c r="G48" s="91"/>
      <c r="H48" s="91"/>
      <c r="I48" s="91"/>
      <c r="J48" s="91"/>
    </row>
    <row r="49" spans="1:10" ht="12.75" customHeight="1">
      <c r="A49" s="44" t="s">
        <v>374</v>
      </c>
      <c r="B49" s="35" t="s">
        <v>375</v>
      </c>
      <c r="C49" s="33"/>
      <c r="D49" s="33">
        <v>0</v>
      </c>
      <c r="E49" s="33">
        <v>2</v>
      </c>
      <c r="F49" s="33">
        <v>9</v>
      </c>
      <c r="G49" s="91">
        <v>599514</v>
      </c>
      <c r="H49" s="91">
        <v>295240</v>
      </c>
      <c r="I49" s="91">
        <v>304274</v>
      </c>
      <c r="J49" s="91">
        <v>1995678</v>
      </c>
    </row>
    <row r="50" spans="1:10" ht="12.75" customHeight="1">
      <c r="A50" s="44" t="s">
        <v>376</v>
      </c>
      <c r="B50" s="34" t="s">
        <v>73</v>
      </c>
      <c r="C50" s="33"/>
      <c r="D50" s="33">
        <v>0</v>
      </c>
      <c r="E50" s="33">
        <v>3</v>
      </c>
      <c r="F50" s="33">
        <v>0</v>
      </c>
      <c r="G50" s="94">
        <f>SUM(G51:G52)</f>
        <v>130140</v>
      </c>
      <c r="H50" s="94">
        <f>SUM(H51:H52)</f>
        <v>130140</v>
      </c>
      <c r="I50" s="94"/>
      <c r="J50" s="94"/>
    </row>
    <row r="51" spans="1:10" ht="12.75" customHeight="1">
      <c r="A51" s="44" t="s">
        <v>377</v>
      </c>
      <c r="B51" s="35" t="s">
        <v>378</v>
      </c>
      <c r="C51" s="33"/>
      <c r="D51" s="33">
        <v>0</v>
      </c>
      <c r="E51" s="33">
        <v>3</v>
      </c>
      <c r="F51" s="33">
        <v>1</v>
      </c>
      <c r="G51" s="91"/>
      <c r="H51" s="91"/>
      <c r="I51" s="91"/>
      <c r="J51" s="91"/>
    </row>
    <row r="52" spans="1:10" ht="12.75" customHeight="1">
      <c r="A52" s="33" t="s">
        <v>379</v>
      </c>
      <c r="B52" s="35" t="s">
        <v>380</v>
      </c>
      <c r="C52" s="33"/>
      <c r="D52" s="33">
        <v>0</v>
      </c>
      <c r="E52" s="33">
        <v>3</v>
      </c>
      <c r="F52" s="33">
        <v>2</v>
      </c>
      <c r="G52" s="91">
        <v>130140</v>
      </c>
      <c r="H52" s="91">
        <v>130140</v>
      </c>
      <c r="I52" s="91"/>
      <c r="J52" s="91"/>
    </row>
    <row r="53" spans="1:10" ht="12.75" customHeight="1">
      <c r="A53" s="33" t="s">
        <v>381</v>
      </c>
      <c r="B53" s="34" t="s">
        <v>74</v>
      </c>
      <c r="C53" s="33"/>
      <c r="D53" s="33">
        <v>0</v>
      </c>
      <c r="E53" s="33">
        <v>3</v>
      </c>
      <c r="F53" s="33">
        <v>3</v>
      </c>
      <c r="G53" s="94">
        <v>200785</v>
      </c>
      <c r="H53" s="94"/>
      <c r="I53" s="94">
        <v>200785</v>
      </c>
      <c r="J53" s="94">
        <v>294242</v>
      </c>
    </row>
    <row r="54" spans="1:10" ht="12.75" customHeight="1">
      <c r="A54" s="44" t="s">
        <v>382</v>
      </c>
      <c r="B54" s="34" t="s">
        <v>383</v>
      </c>
      <c r="C54" s="33"/>
      <c r="D54" s="33">
        <v>0</v>
      </c>
      <c r="E54" s="33">
        <v>3</v>
      </c>
      <c r="F54" s="33">
        <v>4</v>
      </c>
      <c r="G54" s="91"/>
      <c r="H54" s="91"/>
      <c r="I54" s="91"/>
      <c r="J54" s="91"/>
    </row>
    <row r="55" spans="1:10" ht="12.75" customHeight="1">
      <c r="A55" s="33"/>
      <c r="B55" s="34" t="s">
        <v>75</v>
      </c>
      <c r="C55" s="33"/>
      <c r="D55" s="33">
        <v>0</v>
      </c>
      <c r="E55" s="33">
        <v>3</v>
      </c>
      <c r="F55" s="33">
        <v>5</v>
      </c>
      <c r="G55" s="94">
        <f>SUM(G56,G63)</f>
        <v>95941383</v>
      </c>
      <c r="H55" s="94">
        <f>SUM(H56,H63)</f>
        <v>11369121</v>
      </c>
      <c r="I55" s="94">
        <f>SUM(I56,I63)</f>
        <v>84572262</v>
      </c>
      <c r="J55" s="94">
        <f>SUM(J56,J63)</f>
        <v>93277782</v>
      </c>
    </row>
    <row r="56" spans="1:10" ht="12.75" customHeight="1">
      <c r="A56" s="33" t="s">
        <v>384</v>
      </c>
      <c r="B56" s="34" t="s">
        <v>76</v>
      </c>
      <c r="C56" s="33"/>
      <c r="D56" s="33">
        <v>0</v>
      </c>
      <c r="E56" s="33">
        <v>3</v>
      </c>
      <c r="F56" s="33">
        <v>6</v>
      </c>
      <c r="G56" s="94">
        <f>SUM(G57:G62)</f>
        <v>24554710</v>
      </c>
      <c r="H56" s="94">
        <f>SUM(H57:H62)</f>
        <v>0</v>
      </c>
      <c r="I56" s="94">
        <f>SUM(I57:I62)</f>
        <v>24554710</v>
      </c>
      <c r="J56" s="94">
        <f>SUM(J57:J62)</f>
        <v>21618048</v>
      </c>
    </row>
    <row r="57" spans="1:10" ht="12.75" customHeight="1">
      <c r="A57" s="33">
        <v>10</v>
      </c>
      <c r="B57" s="35" t="s">
        <v>385</v>
      </c>
      <c r="C57" s="33"/>
      <c r="D57" s="33">
        <v>0</v>
      </c>
      <c r="E57" s="33">
        <v>3</v>
      </c>
      <c r="F57" s="33">
        <v>7</v>
      </c>
      <c r="G57" s="91">
        <v>9520281</v>
      </c>
      <c r="H57" s="91"/>
      <c r="I57" s="91">
        <v>9520281</v>
      </c>
      <c r="J57" s="91">
        <v>8457882</v>
      </c>
    </row>
    <row r="58" spans="1:10" ht="12.75" customHeight="1">
      <c r="A58" s="33">
        <v>11</v>
      </c>
      <c r="B58" s="35" t="s">
        <v>386</v>
      </c>
      <c r="C58" s="33"/>
      <c r="D58" s="33">
        <v>0</v>
      </c>
      <c r="E58" s="33">
        <v>3</v>
      </c>
      <c r="F58" s="33">
        <v>8</v>
      </c>
      <c r="G58" s="91">
        <v>1191568</v>
      </c>
      <c r="H58" s="91"/>
      <c r="I58" s="91">
        <v>1191568</v>
      </c>
      <c r="J58" s="91">
        <v>1172432</v>
      </c>
    </row>
    <row r="59" spans="1:10" ht="12.75" customHeight="1">
      <c r="A59" s="33">
        <v>12</v>
      </c>
      <c r="B59" s="35" t="s">
        <v>387</v>
      </c>
      <c r="C59" s="33"/>
      <c r="D59" s="33">
        <v>0</v>
      </c>
      <c r="E59" s="33">
        <v>3</v>
      </c>
      <c r="F59" s="33">
        <v>9</v>
      </c>
      <c r="G59" s="91">
        <v>10557109</v>
      </c>
      <c r="H59" s="91"/>
      <c r="I59" s="91">
        <v>10557109</v>
      </c>
      <c r="J59" s="91">
        <v>9282562</v>
      </c>
    </row>
    <row r="60" spans="1:10" ht="12.75">
      <c r="A60" s="33">
        <v>13</v>
      </c>
      <c r="B60" s="35" t="s">
        <v>388</v>
      </c>
      <c r="C60" s="33"/>
      <c r="D60" s="33">
        <v>0</v>
      </c>
      <c r="E60" s="33">
        <v>4</v>
      </c>
      <c r="F60" s="33">
        <v>0</v>
      </c>
      <c r="G60" s="91">
        <v>2199606</v>
      </c>
      <c r="H60" s="91"/>
      <c r="I60" s="91">
        <v>2199606</v>
      </c>
      <c r="J60" s="91">
        <v>2425327</v>
      </c>
    </row>
    <row r="61" spans="1:10" ht="12.75" customHeight="1">
      <c r="A61" s="33">
        <v>14</v>
      </c>
      <c r="B61" s="35" t="s">
        <v>389</v>
      </c>
      <c r="C61" s="33"/>
      <c r="D61" s="33">
        <v>0</v>
      </c>
      <c r="E61" s="33">
        <v>4</v>
      </c>
      <c r="F61" s="33">
        <v>1</v>
      </c>
      <c r="G61" s="91">
        <v>0</v>
      </c>
      <c r="H61" s="91"/>
      <c r="I61" s="91">
        <v>0</v>
      </c>
      <c r="J61" s="91">
        <v>0</v>
      </c>
    </row>
    <row r="62" spans="1:10" ht="12.75">
      <c r="A62" s="33">
        <v>15</v>
      </c>
      <c r="B62" s="35" t="s">
        <v>390</v>
      </c>
      <c r="C62" s="33"/>
      <c r="D62" s="33">
        <v>0</v>
      </c>
      <c r="E62" s="33">
        <v>4</v>
      </c>
      <c r="F62" s="33">
        <v>2</v>
      </c>
      <c r="G62" s="91">
        <v>1086146</v>
      </c>
      <c r="H62" s="91"/>
      <c r="I62" s="91">
        <v>1086146</v>
      </c>
      <c r="J62" s="91">
        <v>279845</v>
      </c>
    </row>
    <row r="63" spans="1:10" ht="27" customHeight="1">
      <c r="A63" s="33"/>
      <c r="B63" s="34" t="s">
        <v>77</v>
      </c>
      <c r="C63" s="33"/>
      <c r="D63" s="33">
        <v>0</v>
      </c>
      <c r="E63" s="33">
        <v>4</v>
      </c>
      <c r="F63" s="33">
        <v>3</v>
      </c>
      <c r="G63" s="94">
        <f>SUM(G64,G67,G73,G81,G82)</f>
        <v>71386673</v>
      </c>
      <c r="H63" s="94">
        <f>SUM(H64,H67,H73,H81,H82)</f>
        <v>11369121</v>
      </c>
      <c r="I63" s="94">
        <f>SUM(I64,I67,I73,I81,I82)</f>
        <v>60017552</v>
      </c>
      <c r="J63" s="94">
        <f>SUM(J64,J67,J73,J81,J82)</f>
        <v>71659734</v>
      </c>
    </row>
    <row r="64" spans="1:10" ht="12.75" customHeight="1">
      <c r="A64" s="33">
        <v>20</v>
      </c>
      <c r="B64" s="35" t="s">
        <v>391</v>
      </c>
      <c r="C64" s="33"/>
      <c r="D64" s="33">
        <v>0</v>
      </c>
      <c r="E64" s="33">
        <v>4</v>
      </c>
      <c r="F64" s="33">
        <v>4</v>
      </c>
      <c r="G64" s="91">
        <f>SUM(G65:G66)</f>
        <v>2934758</v>
      </c>
      <c r="H64" s="91">
        <f>SUM(H65:H66)</f>
        <v>0</v>
      </c>
      <c r="I64" s="91">
        <f>SUM(I65:I66)</f>
        <v>2934758</v>
      </c>
      <c r="J64" s="91">
        <f>SUM(J65:J66)</f>
        <v>4241178</v>
      </c>
    </row>
    <row r="65" spans="1:10" ht="12.75">
      <c r="A65" s="5" t="s">
        <v>392</v>
      </c>
      <c r="B65" s="35" t="s">
        <v>393</v>
      </c>
      <c r="C65" s="33"/>
      <c r="D65" s="33">
        <v>0</v>
      </c>
      <c r="E65" s="33">
        <v>4</v>
      </c>
      <c r="F65" s="33">
        <v>5</v>
      </c>
      <c r="G65" s="91">
        <v>2934758</v>
      </c>
      <c r="H65" s="91"/>
      <c r="I65" s="91">
        <v>2934758</v>
      </c>
      <c r="J65" s="91">
        <v>4241178</v>
      </c>
    </row>
    <row r="66" spans="1:10" ht="12.75" customHeight="1">
      <c r="A66" s="33">
        <v>207</v>
      </c>
      <c r="B66" s="35" t="s">
        <v>394</v>
      </c>
      <c r="C66" s="33"/>
      <c r="D66" s="33">
        <v>0</v>
      </c>
      <c r="E66" s="33">
        <v>4</v>
      </c>
      <c r="F66" s="33">
        <v>6</v>
      </c>
      <c r="G66" s="91">
        <v>0</v>
      </c>
      <c r="H66" s="91"/>
      <c r="I66" s="91">
        <v>0</v>
      </c>
      <c r="J66" s="91">
        <v>0</v>
      </c>
    </row>
    <row r="67" spans="1:10" ht="12.75" customHeight="1">
      <c r="A67" s="33" t="s">
        <v>395</v>
      </c>
      <c r="B67" s="35" t="s">
        <v>396</v>
      </c>
      <c r="C67" s="33"/>
      <c r="D67" s="33">
        <v>0</v>
      </c>
      <c r="E67" s="33">
        <v>4</v>
      </c>
      <c r="F67" s="33">
        <v>7</v>
      </c>
      <c r="G67" s="91">
        <f>SUM(G68:G72)</f>
        <v>63575854</v>
      </c>
      <c r="H67" s="91">
        <f>SUM(H68:H72)</f>
        <v>11319121</v>
      </c>
      <c r="I67" s="91">
        <f>SUM(I68:I72)</f>
        <v>52256733</v>
      </c>
      <c r="J67" s="91">
        <f>SUM(J68:J72)</f>
        <v>63544619</v>
      </c>
    </row>
    <row r="68" spans="1:10" ht="12.75" customHeight="1">
      <c r="A68" s="33">
        <v>210</v>
      </c>
      <c r="B68" s="35" t="s">
        <v>397</v>
      </c>
      <c r="C68" s="33"/>
      <c r="D68" s="33">
        <v>0</v>
      </c>
      <c r="E68" s="33">
        <v>4</v>
      </c>
      <c r="F68" s="33">
        <v>8</v>
      </c>
      <c r="G68" s="91">
        <v>0</v>
      </c>
      <c r="H68" s="91">
        <v>0</v>
      </c>
      <c r="I68" s="91">
        <v>0</v>
      </c>
      <c r="J68" s="91">
        <v>0</v>
      </c>
    </row>
    <row r="69" spans="1:10" ht="12.75" customHeight="1">
      <c r="A69" s="33">
        <v>211</v>
      </c>
      <c r="B69" s="35" t="s">
        <v>398</v>
      </c>
      <c r="C69" s="33"/>
      <c r="D69" s="33">
        <v>0</v>
      </c>
      <c r="E69" s="33">
        <v>4</v>
      </c>
      <c r="F69" s="33">
        <v>9</v>
      </c>
      <c r="G69" s="91">
        <v>25464170</v>
      </c>
      <c r="H69" s="91">
        <v>2974654</v>
      </c>
      <c r="I69" s="91">
        <v>22489516</v>
      </c>
      <c r="J69" s="91">
        <v>21487219</v>
      </c>
    </row>
    <row r="70" spans="1:10" ht="12.75" customHeight="1">
      <c r="A70" s="33">
        <v>212</v>
      </c>
      <c r="B70" s="35" t="s">
        <v>399</v>
      </c>
      <c r="C70" s="33"/>
      <c r="D70" s="33">
        <v>0</v>
      </c>
      <c r="E70" s="33">
        <v>5</v>
      </c>
      <c r="F70" s="33">
        <v>0</v>
      </c>
      <c r="G70" s="91">
        <v>36183170</v>
      </c>
      <c r="H70" s="91">
        <v>8089143</v>
      </c>
      <c r="I70" s="91">
        <v>28094027</v>
      </c>
      <c r="J70" s="91">
        <v>40351385</v>
      </c>
    </row>
    <row r="71" spans="1:10" ht="12.75" customHeight="1">
      <c r="A71" s="33">
        <v>22</v>
      </c>
      <c r="B71" s="35" t="s">
        <v>400</v>
      </c>
      <c r="C71" s="33"/>
      <c r="D71" s="33">
        <v>0</v>
      </c>
      <c r="E71" s="33">
        <v>5</v>
      </c>
      <c r="F71" s="33">
        <v>1</v>
      </c>
      <c r="G71" s="91">
        <v>0</v>
      </c>
      <c r="H71" s="91">
        <v>0</v>
      </c>
      <c r="I71" s="91">
        <v>0</v>
      </c>
      <c r="J71" s="91">
        <v>0</v>
      </c>
    </row>
    <row r="72" spans="1:10" ht="12.75" customHeight="1">
      <c r="A72" s="33">
        <v>23</v>
      </c>
      <c r="B72" s="35" t="s">
        <v>401</v>
      </c>
      <c r="C72" s="33"/>
      <c r="D72" s="33">
        <v>0</v>
      </c>
      <c r="E72" s="33">
        <v>5</v>
      </c>
      <c r="F72" s="33">
        <v>2</v>
      </c>
      <c r="G72" s="91">
        <v>1928514</v>
      </c>
      <c r="H72" s="91">
        <v>255324</v>
      </c>
      <c r="I72" s="91">
        <v>1673190</v>
      </c>
      <c r="J72" s="91">
        <v>1706015</v>
      </c>
    </row>
    <row r="73" spans="1:10" ht="12.75" customHeight="1">
      <c r="A73" s="33">
        <v>24</v>
      </c>
      <c r="B73" s="35" t="s">
        <v>402</v>
      </c>
      <c r="C73" s="33"/>
      <c r="D73" s="33">
        <v>0</v>
      </c>
      <c r="E73" s="33">
        <v>5</v>
      </c>
      <c r="F73" s="33">
        <v>3</v>
      </c>
      <c r="G73" s="91">
        <f>SUM(G74:G80)</f>
        <v>1877379</v>
      </c>
      <c r="H73" s="91">
        <f>SUM(H74:H80)</f>
        <v>50000</v>
      </c>
      <c r="I73" s="91">
        <f>SUM(I74:I80)</f>
        <v>1827379</v>
      </c>
      <c r="J73" s="91">
        <f>SUM(J74:J80)</f>
        <v>178451</v>
      </c>
    </row>
    <row r="74" spans="1:10" ht="12.75" customHeight="1">
      <c r="A74" s="33">
        <v>240</v>
      </c>
      <c r="B74" s="35" t="s">
        <v>403</v>
      </c>
      <c r="C74" s="33"/>
      <c r="D74" s="33">
        <v>0</v>
      </c>
      <c r="E74" s="33">
        <v>5</v>
      </c>
      <c r="F74" s="33">
        <v>4</v>
      </c>
      <c r="G74" s="91">
        <v>0</v>
      </c>
      <c r="H74" s="91">
        <v>0</v>
      </c>
      <c r="I74" s="91">
        <v>0</v>
      </c>
      <c r="J74" s="91">
        <v>0</v>
      </c>
    </row>
    <row r="75" spans="1:10" ht="12.75" customHeight="1">
      <c r="A75" s="33">
        <v>241</v>
      </c>
      <c r="B75" s="35" t="s">
        <v>404</v>
      </c>
      <c r="C75" s="33"/>
      <c r="D75" s="33">
        <v>0</v>
      </c>
      <c r="E75" s="33">
        <v>5</v>
      </c>
      <c r="F75" s="33">
        <v>5</v>
      </c>
      <c r="G75" s="91">
        <v>50000</v>
      </c>
      <c r="H75" s="91">
        <v>50000</v>
      </c>
      <c r="I75" s="91">
        <v>0</v>
      </c>
      <c r="J75" s="91">
        <v>0</v>
      </c>
    </row>
    <row r="76" spans="1:10" ht="12.75" customHeight="1">
      <c r="A76" s="33">
        <v>242</v>
      </c>
      <c r="B76" s="35" t="s">
        <v>405</v>
      </c>
      <c r="C76" s="33"/>
      <c r="D76" s="33">
        <v>0</v>
      </c>
      <c r="E76" s="33">
        <v>5</v>
      </c>
      <c r="F76" s="33">
        <v>6</v>
      </c>
      <c r="G76" s="91">
        <v>0</v>
      </c>
      <c r="H76" s="91">
        <v>0</v>
      </c>
      <c r="I76" s="91">
        <v>0</v>
      </c>
      <c r="J76" s="91">
        <v>0</v>
      </c>
    </row>
    <row r="77" spans="1:10" ht="12.75" customHeight="1">
      <c r="A77" s="33" t="s">
        <v>406</v>
      </c>
      <c r="B77" s="35" t="s">
        <v>407</v>
      </c>
      <c r="C77" s="33"/>
      <c r="D77" s="33">
        <v>0</v>
      </c>
      <c r="E77" s="33">
        <v>5</v>
      </c>
      <c r="F77" s="33">
        <v>7</v>
      </c>
      <c r="G77" s="91">
        <v>0</v>
      </c>
      <c r="H77" s="91">
        <v>0</v>
      </c>
      <c r="I77" s="91">
        <v>0</v>
      </c>
      <c r="J77" s="91">
        <v>0</v>
      </c>
    </row>
    <row r="78" spans="1:10" ht="12.75" customHeight="1">
      <c r="A78" s="33">
        <v>245</v>
      </c>
      <c r="B78" s="35" t="s">
        <v>408</v>
      </c>
      <c r="C78" s="33"/>
      <c r="D78" s="33">
        <v>0</v>
      </c>
      <c r="E78" s="33">
        <v>5</v>
      </c>
      <c r="F78" s="33">
        <v>8</v>
      </c>
      <c r="G78" s="91">
        <v>0</v>
      </c>
      <c r="H78" s="91">
        <v>0</v>
      </c>
      <c r="I78" s="91">
        <v>0</v>
      </c>
      <c r="J78" s="91">
        <v>0</v>
      </c>
    </row>
    <row r="79" spans="1:10" ht="12.75" customHeight="1">
      <c r="A79" s="33">
        <v>246</v>
      </c>
      <c r="B79" s="35" t="s">
        <v>409</v>
      </c>
      <c r="C79" s="33"/>
      <c r="D79" s="33">
        <v>0</v>
      </c>
      <c r="E79" s="33">
        <v>5</v>
      </c>
      <c r="F79" s="33">
        <v>9</v>
      </c>
      <c r="G79" s="91">
        <v>0</v>
      </c>
      <c r="H79" s="91">
        <v>0</v>
      </c>
      <c r="I79" s="91">
        <v>0</v>
      </c>
      <c r="J79" s="91">
        <v>0</v>
      </c>
    </row>
    <row r="80" spans="1:10" ht="12.75" customHeight="1">
      <c r="A80" s="33">
        <v>248</v>
      </c>
      <c r="B80" s="35" t="s">
        <v>410</v>
      </c>
      <c r="C80" s="33"/>
      <c r="D80" s="33">
        <v>0</v>
      </c>
      <c r="E80" s="33">
        <v>6</v>
      </c>
      <c r="F80" s="33">
        <v>0</v>
      </c>
      <c r="G80" s="91">
        <v>1827379</v>
      </c>
      <c r="H80" s="91">
        <v>0</v>
      </c>
      <c r="I80" s="91">
        <v>1827379</v>
      </c>
      <c r="J80" s="91">
        <v>178451</v>
      </c>
    </row>
    <row r="81" spans="1:10" ht="12.75" customHeight="1">
      <c r="A81" s="33">
        <v>27</v>
      </c>
      <c r="B81" s="35" t="s">
        <v>411</v>
      </c>
      <c r="C81" s="33"/>
      <c r="D81" s="33">
        <v>0</v>
      </c>
      <c r="E81" s="33">
        <v>6</v>
      </c>
      <c r="F81" s="33">
        <v>1</v>
      </c>
      <c r="G81" s="91">
        <v>2015360</v>
      </c>
      <c r="H81" s="91"/>
      <c r="I81" s="91">
        <v>2015360</v>
      </c>
      <c r="J81" s="91">
        <v>2576049</v>
      </c>
    </row>
    <row r="82" spans="1:10" ht="12.75" customHeight="1">
      <c r="A82" s="33" t="s">
        <v>412</v>
      </c>
      <c r="B82" s="35" t="s">
        <v>413</v>
      </c>
      <c r="C82" s="33"/>
      <c r="D82" s="33">
        <v>0</v>
      </c>
      <c r="E82" s="33">
        <v>6</v>
      </c>
      <c r="F82" s="33">
        <v>2</v>
      </c>
      <c r="G82" s="91">
        <v>983322</v>
      </c>
      <c r="H82" s="91"/>
      <c r="I82" s="91">
        <v>983322</v>
      </c>
      <c r="J82" s="91">
        <v>1119437</v>
      </c>
    </row>
    <row r="83" spans="1:10" ht="12.75" customHeight="1">
      <c r="A83" s="33">
        <v>288</v>
      </c>
      <c r="B83" s="34" t="s">
        <v>414</v>
      </c>
      <c r="C83" s="33"/>
      <c r="D83" s="33">
        <v>0</v>
      </c>
      <c r="E83" s="33">
        <v>6</v>
      </c>
      <c r="F83" s="33">
        <v>3</v>
      </c>
      <c r="G83" s="94"/>
      <c r="H83" s="94"/>
      <c r="I83" s="94"/>
      <c r="J83" s="94"/>
    </row>
    <row r="84" spans="1:10" ht="12.75" customHeight="1">
      <c r="A84" s="33">
        <v>290</v>
      </c>
      <c r="B84" s="34" t="s">
        <v>415</v>
      </c>
      <c r="C84" s="33"/>
      <c r="D84" s="33">
        <v>0</v>
      </c>
      <c r="E84" s="33">
        <v>6</v>
      </c>
      <c r="F84" s="33">
        <v>4</v>
      </c>
      <c r="G84" s="94"/>
      <c r="H84" s="94"/>
      <c r="I84" s="94"/>
      <c r="J84" s="94"/>
    </row>
    <row r="85" spans="1:10" ht="12.75" customHeight="1">
      <c r="A85" s="33"/>
      <c r="B85" s="34" t="s">
        <v>78</v>
      </c>
      <c r="C85" s="33"/>
      <c r="D85" s="33">
        <v>0</v>
      </c>
      <c r="E85" s="33">
        <v>6</v>
      </c>
      <c r="F85" s="33">
        <v>5</v>
      </c>
      <c r="G85" s="94">
        <f>SUM(G21,G54,G55,G83,G84)</f>
        <v>317661477</v>
      </c>
      <c r="H85" s="94">
        <f>SUM(H21,H54,H55,H83,H84)</f>
        <v>117780531</v>
      </c>
      <c r="I85" s="94">
        <f>SUM(I21,I54,I55,I83,I84)</f>
        <v>199880946</v>
      </c>
      <c r="J85" s="94">
        <f>SUM(J21,J54,J55,J83,J84)</f>
        <v>197867109</v>
      </c>
    </row>
    <row r="86" spans="1:10" ht="12.75" customHeight="1">
      <c r="A86" s="33">
        <v>88</v>
      </c>
      <c r="B86" s="35" t="s">
        <v>416</v>
      </c>
      <c r="C86" s="33"/>
      <c r="D86" s="33">
        <v>0</v>
      </c>
      <c r="E86" s="33">
        <v>6</v>
      </c>
      <c r="F86" s="33">
        <v>6</v>
      </c>
      <c r="G86" s="91"/>
      <c r="H86" s="91"/>
      <c r="I86" s="91"/>
      <c r="J86" s="91">
        <v>746091</v>
      </c>
    </row>
    <row r="87" spans="1:10" ht="12.75" customHeight="1">
      <c r="A87" s="33"/>
      <c r="B87" s="35" t="s">
        <v>417</v>
      </c>
      <c r="C87" s="33"/>
      <c r="D87" s="33">
        <v>0</v>
      </c>
      <c r="E87" s="33">
        <v>6</v>
      </c>
      <c r="F87" s="33">
        <v>7</v>
      </c>
      <c r="G87" s="91">
        <f>SUM(G85:G86)</f>
        <v>317661477</v>
      </c>
      <c r="H87" s="91">
        <f>SUM(H85:H86)</f>
        <v>117780531</v>
      </c>
      <c r="I87" s="91">
        <f>SUM(I85:I86)</f>
        <v>199880946</v>
      </c>
      <c r="J87" s="91">
        <f>SUM(J85:J86)</f>
        <v>198613200</v>
      </c>
    </row>
    <row r="88" spans="1:10" ht="12.75" customHeight="1">
      <c r="A88" s="33"/>
      <c r="B88" s="35"/>
      <c r="C88" s="33"/>
      <c r="D88" s="33"/>
      <c r="E88" s="33"/>
      <c r="F88" s="33"/>
      <c r="G88" s="91"/>
      <c r="H88" s="91"/>
      <c r="I88" s="91"/>
      <c r="J88" s="91"/>
    </row>
    <row r="89" spans="1:10" ht="13.5">
      <c r="A89" s="33"/>
      <c r="B89" s="45" t="s">
        <v>141</v>
      </c>
      <c r="C89" s="33"/>
      <c r="D89" s="132"/>
      <c r="E89" s="132"/>
      <c r="F89" s="132"/>
      <c r="G89" s="165" t="s">
        <v>484</v>
      </c>
      <c r="H89" s="166"/>
      <c r="I89" s="167"/>
      <c r="J89" s="92" t="s">
        <v>485</v>
      </c>
    </row>
    <row r="90" spans="1:10" ht="13.5">
      <c r="A90" s="46">
        <v>1</v>
      </c>
      <c r="B90" s="46">
        <v>2</v>
      </c>
      <c r="C90" s="46">
        <v>3</v>
      </c>
      <c r="D90" s="171">
        <v>4</v>
      </c>
      <c r="E90" s="172"/>
      <c r="F90" s="173"/>
      <c r="G90" s="165">
        <v>5</v>
      </c>
      <c r="H90" s="166"/>
      <c r="I90" s="167"/>
      <c r="J90" s="92">
        <v>6</v>
      </c>
    </row>
    <row r="91" spans="1:10" ht="26.25">
      <c r="A91" s="33"/>
      <c r="B91" s="45" t="s">
        <v>79</v>
      </c>
      <c r="C91" s="33"/>
      <c r="D91" s="33">
        <v>1</v>
      </c>
      <c r="E91" s="33">
        <v>0</v>
      </c>
      <c r="F91" s="33">
        <v>1</v>
      </c>
      <c r="G91" s="168">
        <f>G92-G99+G100+G101+G104+G105-G106+G107-G112-G117</f>
        <v>135448423</v>
      </c>
      <c r="H91" s="169"/>
      <c r="I91" s="170"/>
      <c r="J91" s="95">
        <f>J92-J99+J100+J101+J104+J105-J106+J107-J112-J117</f>
        <v>137328766</v>
      </c>
    </row>
    <row r="92" spans="1:10" ht="13.5">
      <c r="A92" s="33">
        <v>30</v>
      </c>
      <c r="B92" s="45" t="s">
        <v>80</v>
      </c>
      <c r="C92" s="33"/>
      <c r="D92" s="33">
        <v>1</v>
      </c>
      <c r="E92" s="33">
        <v>0</v>
      </c>
      <c r="F92" s="33">
        <v>2</v>
      </c>
      <c r="G92" s="168">
        <f>SUM(G93:I98)</f>
        <v>78299870</v>
      </c>
      <c r="H92" s="169"/>
      <c r="I92" s="170"/>
      <c r="J92" s="95">
        <f>SUM(J93:L98)</f>
        <v>78299870</v>
      </c>
    </row>
    <row r="93" spans="1:10" ht="12.75">
      <c r="A93" s="33">
        <v>300</v>
      </c>
      <c r="B93" s="5" t="s">
        <v>418</v>
      </c>
      <c r="C93" s="33"/>
      <c r="D93" s="33">
        <v>1</v>
      </c>
      <c r="E93" s="33">
        <v>0</v>
      </c>
      <c r="F93" s="33">
        <v>3</v>
      </c>
      <c r="G93" s="162">
        <v>78299870</v>
      </c>
      <c r="H93" s="163"/>
      <c r="I93" s="164"/>
      <c r="J93" s="93">
        <v>78299870</v>
      </c>
    </row>
    <row r="94" spans="1:10" ht="25.5">
      <c r="A94" s="33">
        <v>302</v>
      </c>
      <c r="B94" s="5" t="s">
        <v>419</v>
      </c>
      <c r="C94" s="33"/>
      <c r="D94" s="33">
        <v>1</v>
      </c>
      <c r="E94" s="33">
        <v>0</v>
      </c>
      <c r="F94" s="33">
        <v>4</v>
      </c>
      <c r="G94" s="162"/>
      <c r="H94" s="163"/>
      <c r="I94" s="164"/>
      <c r="J94" s="93"/>
    </row>
    <row r="95" spans="1:10" ht="12.75">
      <c r="A95" s="33">
        <v>303</v>
      </c>
      <c r="B95" s="5" t="s">
        <v>420</v>
      </c>
      <c r="C95" s="33"/>
      <c r="D95" s="33">
        <v>1</v>
      </c>
      <c r="E95" s="33">
        <v>0</v>
      </c>
      <c r="F95" s="33">
        <v>5</v>
      </c>
      <c r="G95" s="162"/>
      <c r="H95" s="163"/>
      <c r="I95" s="164"/>
      <c r="J95" s="93"/>
    </row>
    <row r="96" spans="1:10" ht="12.75">
      <c r="A96" s="33">
        <v>304</v>
      </c>
      <c r="B96" s="5" t="s">
        <v>421</v>
      </c>
      <c r="C96" s="33"/>
      <c r="D96" s="33">
        <v>1</v>
      </c>
      <c r="E96" s="33">
        <v>0</v>
      </c>
      <c r="F96" s="33">
        <v>6</v>
      </c>
      <c r="G96" s="162"/>
      <c r="H96" s="163"/>
      <c r="I96" s="164"/>
      <c r="J96" s="93"/>
    </row>
    <row r="97" spans="1:10" ht="12.75">
      <c r="A97" s="33">
        <v>305</v>
      </c>
      <c r="B97" s="5" t="s">
        <v>422</v>
      </c>
      <c r="C97" s="33"/>
      <c r="D97" s="33">
        <v>1</v>
      </c>
      <c r="E97" s="33">
        <v>0</v>
      </c>
      <c r="F97" s="33">
        <v>7</v>
      </c>
      <c r="G97" s="162"/>
      <c r="H97" s="163"/>
      <c r="I97" s="164"/>
      <c r="J97" s="93"/>
    </row>
    <row r="98" spans="1:10" ht="12.75">
      <c r="A98" s="33">
        <v>309</v>
      </c>
      <c r="B98" s="5" t="s">
        <v>423</v>
      </c>
      <c r="C98" s="33"/>
      <c r="D98" s="33">
        <v>1</v>
      </c>
      <c r="E98" s="33">
        <v>0</v>
      </c>
      <c r="F98" s="33">
        <v>8</v>
      </c>
      <c r="G98" s="162"/>
      <c r="H98" s="163"/>
      <c r="I98" s="164"/>
      <c r="J98" s="93"/>
    </row>
    <row r="99" spans="1:10" ht="13.5">
      <c r="A99" s="33">
        <v>31</v>
      </c>
      <c r="B99" s="45" t="s">
        <v>424</v>
      </c>
      <c r="C99" s="33"/>
      <c r="D99" s="33">
        <v>1</v>
      </c>
      <c r="E99" s="33">
        <v>0</v>
      </c>
      <c r="F99" s="33">
        <v>9</v>
      </c>
      <c r="G99" s="168"/>
      <c r="H99" s="169"/>
      <c r="I99" s="170"/>
      <c r="J99" s="95"/>
    </row>
    <row r="100" spans="1:10" ht="13.5">
      <c r="A100" s="33">
        <v>320</v>
      </c>
      <c r="B100" s="45" t="s">
        <v>425</v>
      </c>
      <c r="C100" s="33"/>
      <c r="D100" s="33">
        <v>1</v>
      </c>
      <c r="E100" s="33">
        <v>1</v>
      </c>
      <c r="F100" s="33">
        <v>0</v>
      </c>
      <c r="G100" s="168">
        <v>6607433</v>
      </c>
      <c r="H100" s="169"/>
      <c r="I100" s="170"/>
      <c r="J100" s="95">
        <v>6607433</v>
      </c>
    </row>
    <row r="101" spans="1:10" ht="13.5">
      <c r="A101" s="33"/>
      <c r="B101" s="45" t="s">
        <v>81</v>
      </c>
      <c r="C101" s="33"/>
      <c r="D101" s="33">
        <v>1</v>
      </c>
      <c r="E101" s="33">
        <v>1</v>
      </c>
      <c r="F101" s="33">
        <v>1</v>
      </c>
      <c r="G101" s="168">
        <f>SUM(G102:I103)</f>
        <v>45707607</v>
      </c>
      <c r="H101" s="169"/>
      <c r="I101" s="170"/>
      <c r="J101" s="95">
        <f>SUM(J102:L103)</f>
        <v>42602007</v>
      </c>
    </row>
    <row r="102" spans="1:10" ht="12.75">
      <c r="A102" s="33">
        <v>321</v>
      </c>
      <c r="B102" s="5" t="s">
        <v>426</v>
      </c>
      <c r="C102" s="33"/>
      <c r="D102" s="33">
        <v>1</v>
      </c>
      <c r="E102" s="33">
        <v>1</v>
      </c>
      <c r="F102" s="33">
        <v>2</v>
      </c>
      <c r="G102" s="162">
        <v>45707607</v>
      </c>
      <c r="H102" s="163"/>
      <c r="I102" s="164"/>
      <c r="J102" s="93">
        <v>42602007</v>
      </c>
    </row>
    <row r="103" spans="1:10" ht="12.75">
      <c r="A103" s="33">
        <v>322</v>
      </c>
      <c r="B103" s="5" t="s">
        <v>427</v>
      </c>
      <c r="C103" s="33"/>
      <c r="D103" s="33">
        <v>1</v>
      </c>
      <c r="E103" s="33">
        <v>1</v>
      </c>
      <c r="F103" s="33">
        <v>3</v>
      </c>
      <c r="G103" s="162"/>
      <c r="H103" s="163"/>
      <c r="I103" s="164"/>
      <c r="J103" s="93"/>
    </row>
    <row r="104" spans="1:10" ht="13.5">
      <c r="A104" s="33" t="s">
        <v>428</v>
      </c>
      <c r="B104" s="45" t="s">
        <v>429</v>
      </c>
      <c r="C104" s="33"/>
      <c r="D104" s="33">
        <v>1</v>
      </c>
      <c r="E104" s="33">
        <v>1</v>
      </c>
      <c r="F104" s="33">
        <v>4</v>
      </c>
      <c r="G104" s="168"/>
      <c r="H104" s="169"/>
      <c r="I104" s="170"/>
      <c r="J104" s="95"/>
    </row>
    <row r="105" spans="1:10" ht="13.5">
      <c r="A105" s="33" t="s">
        <v>428</v>
      </c>
      <c r="B105" s="45" t="s">
        <v>430</v>
      </c>
      <c r="C105" s="33"/>
      <c r="D105" s="33">
        <v>1</v>
      </c>
      <c r="E105" s="33">
        <v>1</v>
      </c>
      <c r="F105" s="33">
        <v>5</v>
      </c>
      <c r="G105" s="168"/>
      <c r="H105" s="169"/>
      <c r="I105" s="170"/>
      <c r="J105" s="95"/>
    </row>
    <row r="106" spans="1:10" ht="13.5">
      <c r="A106" s="33" t="s">
        <v>428</v>
      </c>
      <c r="B106" s="45" t="s">
        <v>431</v>
      </c>
      <c r="C106" s="33"/>
      <c r="D106" s="33">
        <v>1</v>
      </c>
      <c r="E106" s="33">
        <v>1</v>
      </c>
      <c r="F106" s="33">
        <v>6</v>
      </c>
      <c r="G106" s="168"/>
      <c r="H106" s="169"/>
      <c r="I106" s="170"/>
      <c r="J106" s="95"/>
    </row>
    <row r="107" spans="1:10" ht="13.5">
      <c r="A107" s="33">
        <v>34</v>
      </c>
      <c r="B107" s="45" t="s">
        <v>82</v>
      </c>
      <c r="C107" s="33"/>
      <c r="D107" s="33">
        <v>1</v>
      </c>
      <c r="E107" s="33">
        <v>1</v>
      </c>
      <c r="F107" s="33">
        <v>7</v>
      </c>
      <c r="G107" s="168">
        <f>SUM(G108:I111)</f>
        <v>5157945</v>
      </c>
      <c r="H107" s="169"/>
      <c r="I107" s="170"/>
      <c r="J107" s="95">
        <f>SUM(J108:J111)</f>
        <v>10095138</v>
      </c>
    </row>
    <row r="108" spans="1:10" ht="12.75">
      <c r="A108" s="33">
        <v>340</v>
      </c>
      <c r="B108" s="5" t="s">
        <v>432</v>
      </c>
      <c r="C108" s="33"/>
      <c r="D108" s="33">
        <v>1</v>
      </c>
      <c r="E108" s="33">
        <v>1</v>
      </c>
      <c r="F108" s="33">
        <v>8</v>
      </c>
      <c r="G108" s="162">
        <v>5006314</v>
      </c>
      <c r="H108" s="163"/>
      <c r="I108" s="164"/>
      <c r="J108" s="93">
        <v>3197320</v>
      </c>
    </row>
    <row r="109" spans="1:10" ht="12.75">
      <c r="A109" s="33">
        <v>341</v>
      </c>
      <c r="B109" s="5" t="s">
        <v>433</v>
      </c>
      <c r="C109" s="33"/>
      <c r="D109" s="33">
        <v>1</v>
      </c>
      <c r="E109" s="33">
        <v>1</v>
      </c>
      <c r="F109" s="33">
        <v>9</v>
      </c>
      <c r="G109" s="162">
        <v>151631</v>
      </c>
      <c r="H109" s="163"/>
      <c r="I109" s="164"/>
      <c r="J109" s="93">
        <v>6897818</v>
      </c>
    </row>
    <row r="110" spans="1:10" ht="12.75">
      <c r="A110" s="33">
        <v>342</v>
      </c>
      <c r="B110" s="5" t="s">
        <v>434</v>
      </c>
      <c r="C110" s="33"/>
      <c r="D110" s="33">
        <v>1</v>
      </c>
      <c r="E110" s="33">
        <v>2</v>
      </c>
      <c r="F110" s="33">
        <v>0</v>
      </c>
      <c r="G110" s="162"/>
      <c r="H110" s="163"/>
      <c r="I110" s="164"/>
      <c r="J110" s="93"/>
    </row>
    <row r="111" spans="1:10" ht="12.75">
      <c r="A111" s="33">
        <v>343</v>
      </c>
      <c r="B111" s="5" t="s">
        <v>435</v>
      </c>
      <c r="C111" s="33"/>
      <c r="D111" s="33">
        <v>1</v>
      </c>
      <c r="E111" s="33">
        <v>2</v>
      </c>
      <c r="F111" s="33">
        <v>1</v>
      </c>
      <c r="G111" s="162"/>
      <c r="H111" s="163"/>
      <c r="I111" s="164"/>
      <c r="J111" s="93"/>
    </row>
    <row r="112" spans="1:10" ht="13.5">
      <c r="A112" s="33">
        <v>35</v>
      </c>
      <c r="B112" s="45" t="s">
        <v>83</v>
      </c>
      <c r="C112" s="33"/>
      <c r="D112" s="33">
        <v>1</v>
      </c>
      <c r="E112" s="33">
        <v>2</v>
      </c>
      <c r="F112" s="33">
        <v>2</v>
      </c>
      <c r="G112" s="168">
        <f>SUM(G113:I116)</f>
        <v>0</v>
      </c>
      <c r="H112" s="169"/>
      <c r="I112" s="170"/>
      <c r="J112" s="95">
        <f>SUM(J113:J116)</f>
        <v>0</v>
      </c>
    </row>
    <row r="113" spans="1:10" ht="12.75">
      <c r="A113" s="33">
        <v>350</v>
      </c>
      <c r="B113" s="5" t="s">
        <v>436</v>
      </c>
      <c r="C113" s="33"/>
      <c r="D113" s="33">
        <v>1</v>
      </c>
      <c r="E113" s="33">
        <v>2</v>
      </c>
      <c r="F113" s="33">
        <v>3</v>
      </c>
      <c r="G113" s="162"/>
      <c r="H113" s="163"/>
      <c r="I113" s="164"/>
      <c r="J113" s="93"/>
    </row>
    <row r="114" spans="1:10" ht="12.75">
      <c r="A114" s="33">
        <v>351</v>
      </c>
      <c r="B114" s="5" t="s">
        <v>437</v>
      </c>
      <c r="C114" s="33"/>
      <c r="D114" s="33">
        <v>1</v>
      </c>
      <c r="E114" s="33">
        <v>2</v>
      </c>
      <c r="F114" s="33">
        <v>4</v>
      </c>
      <c r="G114" s="162"/>
      <c r="H114" s="163"/>
      <c r="I114" s="164"/>
      <c r="J114" s="93"/>
    </row>
    <row r="115" spans="1:10" ht="12.75">
      <c r="A115" s="33">
        <v>352</v>
      </c>
      <c r="B115" s="5" t="s">
        <v>438</v>
      </c>
      <c r="C115" s="33"/>
      <c r="D115" s="33">
        <v>1</v>
      </c>
      <c r="E115" s="33">
        <v>2</v>
      </c>
      <c r="F115" s="33">
        <v>5</v>
      </c>
      <c r="G115" s="162"/>
      <c r="H115" s="163"/>
      <c r="I115" s="164"/>
      <c r="J115" s="93"/>
    </row>
    <row r="116" spans="1:10" ht="12.75">
      <c r="A116" s="33">
        <v>353</v>
      </c>
      <c r="B116" s="5" t="s">
        <v>439</v>
      </c>
      <c r="C116" s="33"/>
      <c r="D116" s="33">
        <v>1</v>
      </c>
      <c r="E116" s="33">
        <v>2</v>
      </c>
      <c r="F116" s="33">
        <v>6</v>
      </c>
      <c r="G116" s="162"/>
      <c r="H116" s="163"/>
      <c r="I116" s="164"/>
      <c r="J116" s="93"/>
    </row>
    <row r="117" spans="1:10" ht="13.5">
      <c r="A117" s="33">
        <v>360</v>
      </c>
      <c r="B117" s="45" t="s">
        <v>440</v>
      </c>
      <c r="C117" s="33"/>
      <c r="D117" s="33">
        <v>1</v>
      </c>
      <c r="E117" s="33">
        <v>2</v>
      </c>
      <c r="F117" s="33">
        <v>7</v>
      </c>
      <c r="G117" s="168">
        <v>324432</v>
      </c>
      <c r="H117" s="169"/>
      <c r="I117" s="170"/>
      <c r="J117" s="95">
        <v>275682</v>
      </c>
    </row>
    <row r="118" spans="1:10" ht="13.5">
      <c r="A118" s="33" t="s">
        <v>441</v>
      </c>
      <c r="B118" s="45" t="s">
        <v>84</v>
      </c>
      <c r="C118" s="33"/>
      <c r="D118" s="33">
        <v>1</v>
      </c>
      <c r="E118" s="33">
        <v>2</v>
      </c>
      <c r="F118" s="33">
        <v>8</v>
      </c>
      <c r="G118" s="168">
        <f>SUM(G119:I120)</f>
        <v>3098735</v>
      </c>
      <c r="H118" s="169"/>
      <c r="I118" s="170"/>
      <c r="J118" s="95">
        <f>SUM(J119:J120)</f>
        <v>2739163</v>
      </c>
    </row>
    <row r="119" spans="1:10" ht="12.75">
      <c r="A119" s="33" t="s">
        <v>441</v>
      </c>
      <c r="B119" s="5" t="s">
        <v>442</v>
      </c>
      <c r="C119" s="33"/>
      <c r="D119" s="33">
        <v>1</v>
      </c>
      <c r="E119" s="33">
        <v>2</v>
      </c>
      <c r="F119" s="33">
        <v>9</v>
      </c>
      <c r="G119" s="162">
        <v>3098735</v>
      </c>
      <c r="H119" s="163"/>
      <c r="I119" s="164"/>
      <c r="J119" s="93">
        <v>2739163</v>
      </c>
    </row>
    <row r="120" spans="1:10" ht="12.75">
      <c r="A120" s="33" t="s">
        <v>441</v>
      </c>
      <c r="B120" s="5" t="s">
        <v>443</v>
      </c>
      <c r="C120" s="33"/>
      <c r="D120" s="33">
        <v>1</v>
      </c>
      <c r="E120" s="33">
        <v>3</v>
      </c>
      <c r="F120" s="33">
        <v>0</v>
      </c>
      <c r="G120" s="162"/>
      <c r="H120" s="163"/>
      <c r="I120" s="164"/>
      <c r="J120" s="93"/>
    </row>
    <row r="121" spans="1:10" ht="13.5">
      <c r="A121" s="33"/>
      <c r="B121" s="45" t="s">
        <v>85</v>
      </c>
      <c r="C121" s="33"/>
      <c r="D121" s="33">
        <v>1</v>
      </c>
      <c r="E121" s="33">
        <v>3</v>
      </c>
      <c r="F121" s="33">
        <v>1</v>
      </c>
      <c r="G121" s="168">
        <f>SUM(G122:I128)</f>
        <v>23657832</v>
      </c>
      <c r="H121" s="169"/>
      <c r="I121" s="170"/>
      <c r="J121" s="95">
        <f>SUM(J122:L128)</f>
        <v>16885361</v>
      </c>
    </row>
    <row r="122" spans="1:10" ht="12.75">
      <c r="A122" s="33">
        <v>410</v>
      </c>
      <c r="B122" s="5" t="s">
        <v>444</v>
      </c>
      <c r="C122" s="33"/>
      <c r="D122" s="33">
        <v>1</v>
      </c>
      <c r="E122" s="33">
        <v>3</v>
      </c>
      <c r="F122" s="33">
        <v>2</v>
      </c>
      <c r="G122" s="162"/>
      <c r="H122" s="163"/>
      <c r="I122" s="164"/>
      <c r="J122" s="93"/>
    </row>
    <row r="123" spans="1:10" ht="12.75">
      <c r="A123" s="33">
        <v>411</v>
      </c>
      <c r="B123" s="5" t="s">
        <v>445</v>
      </c>
      <c r="C123" s="33"/>
      <c r="D123" s="33">
        <v>1</v>
      </c>
      <c r="E123" s="33">
        <v>3</v>
      </c>
      <c r="F123" s="33">
        <v>3</v>
      </c>
      <c r="G123" s="162"/>
      <c r="H123" s="163"/>
      <c r="I123" s="164"/>
      <c r="J123" s="93"/>
    </row>
    <row r="124" spans="1:10" ht="12.75">
      <c r="A124" s="33">
        <v>412</v>
      </c>
      <c r="B124" s="5" t="s">
        <v>446</v>
      </c>
      <c r="C124" s="33"/>
      <c r="D124" s="33">
        <v>1</v>
      </c>
      <c r="E124" s="33">
        <v>3</v>
      </c>
      <c r="F124" s="33">
        <v>4</v>
      </c>
      <c r="G124" s="162"/>
      <c r="H124" s="163"/>
      <c r="I124" s="164"/>
      <c r="J124" s="93"/>
    </row>
    <row r="125" spans="1:10" ht="12.75">
      <c r="A125" s="33" t="s">
        <v>447</v>
      </c>
      <c r="B125" s="5" t="s">
        <v>448</v>
      </c>
      <c r="C125" s="33"/>
      <c r="D125" s="33">
        <v>1</v>
      </c>
      <c r="E125" s="33">
        <v>3</v>
      </c>
      <c r="F125" s="33">
        <v>5</v>
      </c>
      <c r="G125" s="162">
        <v>19764833</v>
      </c>
      <c r="H125" s="163"/>
      <c r="I125" s="164"/>
      <c r="J125" s="93">
        <v>11270435</v>
      </c>
    </row>
    <row r="126" spans="1:10" ht="12.75">
      <c r="A126" s="33" t="s">
        <v>449</v>
      </c>
      <c r="B126" s="5" t="s">
        <v>450</v>
      </c>
      <c r="C126" s="33"/>
      <c r="D126" s="33">
        <v>1</v>
      </c>
      <c r="E126" s="33">
        <v>3</v>
      </c>
      <c r="F126" s="33">
        <v>6</v>
      </c>
      <c r="G126" s="162">
        <v>3892999</v>
      </c>
      <c r="H126" s="163"/>
      <c r="I126" s="164"/>
      <c r="J126" s="93">
        <v>5614926</v>
      </c>
    </row>
    <row r="127" spans="1:10" ht="25.5">
      <c r="A127" s="33">
        <v>417</v>
      </c>
      <c r="B127" s="5" t="s">
        <v>451</v>
      </c>
      <c r="C127" s="33"/>
      <c r="D127" s="33">
        <v>1</v>
      </c>
      <c r="E127" s="33">
        <v>3</v>
      </c>
      <c r="F127" s="33">
        <v>7</v>
      </c>
      <c r="G127" s="162"/>
      <c r="H127" s="163"/>
      <c r="I127" s="164"/>
      <c r="J127" s="93"/>
    </row>
    <row r="128" spans="1:10" ht="12.75">
      <c r="A128" s="33">
        <v>419</v>
      </c>
      <c r="B128" s="5" t="s">
        <v>452</v>
      </c>
      <c r="C128" s="33"/>
      <c r="D128" s="33">
        <v>1</v>
      </c>
      <c r="E128" s="33">
        <v>3</v>
      </c>
      <c r="F128" s="33">
        <v>8</v>
      </c>
      <c r="G128" s="162"/>
      <c r="H128" s="163"/>
      <c r="I128" s="164"/>
      <c r="J128" s="93"/>
    </row>
    <row r="129" spans="1:10" ht="13.5">
      <c r="A129" s="33">
        <v>408</v>
      </c>
      <c r="B129" s="45" t="s">
        <v>453</v>
      </c>
      <c r="C129" s="33"/>
      <c r="D129" s="33">
        <v>1</v>
      </c>
      <c r="E129" s="33">
        <v>3</v>
      </c>
      <c r="F129" s="33">
        <v>9</v>
      </c>
      <c r="G129" s="168"/>
      <c r="H129" s="169"/>
      <c r="I129" s="170"/>
      <c r="J129" s="95"/>
    </row>
    <row r="130" spans="1:10" ht="26.25">
      <c r="A130" s="33"/>
      <c r="B130" s="45" t="s">
        <v>86</v>
      </c>
      <c r="C130" s="33"/>
      <c r="D130" s="33">
        <v>1</v>
      </c>
      <c r="E130" s="33">
        <v>4</v>
      </c>
      <c r="F130" s="33">
        <v>0</v>
      </c>
      <c r="G130" s="168">
        <f>SUM(G131,G139,G145,G146,G150,G151,G152,G153)</f>
        <v>35382196</v>
      </c>
      <c r="H130" s="169"/>
      <c r="I130" s="170"/>
      <c r="J130" s="95">
        <f>SUM(J131,J139,J145,J146,J150,J151,J152,J153)</f>
        <v>39609388</v>
      </c>
    </row>
    <row r="131" spans="1:10" ht="13.5">
      <c r="A131" s="33">
        <v>42</v>
      </c>
      <c r="B131" s="45" t="s">
        <v>87</v>
      </c>
      <c r="C131" s="33"/>
      <c r="D131" s="33">
        <v>1</v>
      </c>
      <c r="E131" s="33">
        <v>4</v>
      </c>
      <c r="F131" s="33">
        <v>1</v>
      </c>
      <c r="G131" s="168">
        <f>SUM(G132:I138)</f>
        <v>22933269</v>
      </c>
      <c r="H131" s="169"/>
      <c r="I131" s="170"/>
      <c r="J131" s="95">
        <f>SUM(J132:L138)</f>
        <v>25339262</v>
      </c>
    </row>
    <row r="132" spans="1:10" ht="12.75">
      <c r="A132" s="33">
        <v>420</v>
      </c>
      <c r="B132" s="5" t="s">
        <v>454</v>
      </c>
      <c r="C132" s="33"/>
      <c r="D132" s="33">
        <v>1</v>
      </c>
      <c r="E132" s="33">
        <v>4</v>
      </c>
      <c r="F132" s="33">
        <v>2</v>
      </c>
      <c r="G132" s="162"/>
      <c r="H132" s="163"/>
      <c r="I132" s="164"/>
      <c r="J132" s="93"/>
    </row>
    <row r="133" spans="1:10" ht="12.75">
      <c r="A133" s="33">
        <v>421</v>
      </c>
      <c r="B133" s="5" t="s">
        <v>455</v>
      </c>
      <c r="C133" s="33"/>
      <c r="D133" s="33">
        <v>1</v>
      </c>
      <c r="E133" s="33">
        <v>4</v>
      </c>
      <c r="F133" s="33">
        <v>3</v>
      </c>
      <c r="G133" s="162"/>
      <c r="H133" s="163"/>
      <c r="I133" s="164"/>
      <c r="J133" s="93"/>
    </row>
    <row r="134" spans="1:10" ht="12.75">
      <c r="A134" s="33">
        <v>422</v>
      </c>
      <c r="B134" s="5" t="s">
        <v>456</v>
      </c>
      <c r="C134" s="33"/>
      <c r="D134" s="33">
        <v>1</v>
      </c>
      <c r="E134" s="33">
        <v>4</v>
      </c>
      <c r="F134" s="33">
        <v>4</v>
      </c>
      <c r="G134" s="162">
        <v>20652121</v>
      </c>
      <c r="H134" s="163"/>
      <c r="I134" s="164"/>
      <c r="J134" s="93">
        <v>22203113</v>
      </c>
    </row>
    <row r="135" spans="1:10" ht="12.75">
      <c r="A135" s="33">
        <v>423</v>
      </c>
      <c r="B135" s="5" t="s">
        <v>457</v>
      </c>
      <c r="C135" s="33"/>
      <c r="D135" s="33">
        <v>1</v>
      </c>
      <c r="E135" s="33">
        <v>4</v>
      </c>
      <c r="F135" s="33">
        <v>5</v>
      </c>
      <c r="G135" s="162"/>
      <c r="H135" s="163"/>
      <c r="I135" s="164"/>
      <c r="J135" s="93"/>
    </row>
    <row r="136" spans="1:10" ht="12.75">
      <c r="A136" s="33" t="s">
        <v>458</v>
      </c>
      <c r="B136" s="5" t="s">
        <v>459</v>
      </c>
      <c r="C136" s="33"/>
      <c r="D136" s="33">
        <v>1</v>
      </c>
      <c r="E136" s="33">
        <v>4</v>
      </c>
      <c r="F136" s="33">
        <v>6</v>
      </c>
      <c r="G136" s="162">
        <v>2281148</v>
      </c>
      <c r="H136" s="163"/>
      <c r="I136" s="164"/>
      <c r="J136" s="93">
        <v>3136149</v>
      </c>
    </row>
    <row r="137" spans="1:10" ht="25.5">
      <c r="A137" s="33">
        <v>427</v>
      </c>
      <c r="B137" s="5" t="s">
        <v>460</v>
      </c>
      <c r="C137" s="33"/>
      <c r="D137" s="33">
        <v>1</v>
      </c>
      <c r="E137" s="33">
        <v>4</v>
      </c>
      <c r="F137" s="33">
        <v>7</v>
      </c>
      <c r="G137" s="162"/>
      <c r="H137" s="163"/>
      <c r="I137" s="164"/>
      <c r="J137" s="93"/>
    </row>
    <row r="138" spans="1:10" ht="12.75">
      <c r="A138" s="33">
        <v>429</v>
      </c>
      <c r="B138" s="5" t="s">
        <v>461</v>
      </c>
      <c r="C138" s="33"/>
      <c r="D138" s="33">
        <v>1</v>
      </c>
      <c r="E138" s="33">
        <v>4</v>
      </c>
      <c r="F138" s="33">
        <v>8</v>
      </c>
      <c r="G138" s="162"/>
      <c r="H138" s="163"/>
      <c r="I138" s="164"/>
      <c r="J138" s="93"/>
    </row>
    <row r="139" spans="1:10" ht="13.5">
      <c r="A139" s="33">
        <v>43</v>
      </c>
      <c r="B139" s="45" t="s">
        <v>88</v>
      </c>
      <c r="C139" s="33"/>
      <c r="D139" s="33">
        <v>1</v>
      </c>
      <c r="E139" s="33">
        <v>4</v>
      </c>
      <c r="F139" s="33">
        <v>9</v>
      </c>
      <c r="G139" s="168">
        <f>SUM(G140:I144)</f>
        <v>7724490</v>
      </c>
      <c r="H139" s="169"/>
      <c r="I139" s="170"/>
      <c r="J139" s="95">
        <f>SUM(J140:L144)</f>
        <v>10328312</v>
      </c>
    </row>
    <row r="140" spans="1:10" ht="12.75">
      <c r="A140" s="33">
        <v>430</v>
      </c>
      <c r="B140" s="5" t="s">
        <v>462</v>
      </c>
      <c r="C140" s="33"/>
      <c r="D140" s="33">
        <v>1</v>
      </c>
      <c r="E140" s="33">
        <v>5</v>
      </c>
      <c r="F140" s="33">
        <v>0</v>
      </c>
      <c r="G140" s="162"/>
      <c r="H140" s="163"/>
      <c r="I140" s="164"/>
      <c r="J140" s="93"/>
    </row>
    <row r="141" spans="1:10" ht="12.75">
      <c r="A141" s="33">
        <v>431</v>
      </c>
      <c r="B141" s="5" t="s">
        <v>463</v>
      </c>
      <c r="C141" s="33"/>
      <c r="D141" s="33">
        <v>1</v>
      </c>
      <c r="E141" s="33">
        <v>5</v>
      </c>
      <c r="F141" s="33">
        <v>1</v>
      </c>
      <c r="G141" s="162"/>
      <c r="H141" s="163"/>
      <c r="I141" s="164"/>
      <c r="J141" s="93"/>
    </row>
    <row r="142" spans="1:10" ht="12.75">
      <c r="A142" s="33">
        <v>432</v>
      </c>
      <c r="B142" s="5" t="s">
        <v>464</v>
      </c>
      <c r="C142" s="33"/>
      <c r="D142" s="33">
        <v>1</v>
      </c>
      <c r="E142" s="33">
        <v>5</v>
      </c>
      <c r="F142" s="33">
        <v>2</v>
      </c>
      <c r="G142" s="162">
        <v>1187491</v>
      </c>
      <c r="H142" s="163"/>
      <c r="I142" s="164"/>
      <c r="J142" s="93">
        <v>2143046</v>
      </c>
    </row>
    <row r="143" spans="1:10" ht="12.75">
      <c r="A143" s="33">
        <v>433</v>
      </c>
      <c r="B143" s="5" t="s">
        <v>465</v>
      </c>
      <c r="C143" s="33"/>
      <c r="D143" s="33">
        <v>1</v>
      </c>
      <c r="E143" s="33">
        <v>5</v>
      </c>
      <c r="F143" s="33">
        <v>3</v>
      </c>
      <c r="G143" s="162">
        <v>6536999</v>
      </c>
      <c r="H143" s="163"/>
      <c r="I143" s="164"/>
      <c r="J143" s="93">
        <v>8185266</v>
      </c>
    </row>
    <row r="144" spans="1:10" ht="12.75">
      <c r="A144" s="33">
        <v>439</v>
      </c>
      <c r="B144" s="5" t="s">
        <v>466</v>
      </c>
      <c r="C144" s="33"/>
      <c r="D144" s="33">
        <v>1</v>
      </c>
      <c r="E144" s="33">
        <v>5</v>
      </c>
      <c r="F144" s="33">
        <v>4</v>
      </c>
      <c r="G144" s="162"/>
      <c r="H144" s="163"/>
      <c r="I144" s="164"/>
      <c r="J144" s="93"/>
    </row>
    <row r="145" spans="1:10" ht="13.5">
      <c r="A145" s="33">
        <v>44</v>
      </c>
      <c r="B145" s="45" t="s">
        <v>467</v>
      </c>
      <c r="C145" s="33"/>
      <c r="D145" s="33">
        <v>1</v>
      </c>
      <c r="E145" s="33">
        <v>5</v>
      </c>
      <c r="F145" s="33">
        <v>5</v>
      </c>
      <c r="G145" s="168"/>
      <c r="H145" s="169"/>
      <c r="I145" s="170"/>
      <c r="J145" s="95"/>
    </row>
    <row r="146" spans="1:10" ht="27">
      <c r="A146" s="33">
        <v>45</v>
      </c>
      <c r="B146" s="45" t="s">
        <v>89</v>
      </c>
      <c r="C146" s="33"/>
      <c r="D146" s="33">
        <v>1</v>
      </c>
      <c r="E146" s="33">
        <v>5</v>
      </c>
      <c r="F146" s="33">
        <v>6</v>
      </c>
      <c r="G146" s="168">
        <f>SUM(G147:I149)</f>
        <v>1739548</v>
      </c>
      <c r="H146" s="169"/>
      <c r="I146" s="170"/>
      <c r="J146" s="95">
        <f>SUM(J147:L149)</f>
        <v>2516025</v>
      </c>
    </row>
    <row r="147" spans="1:10" ht="12.75">
      <c r="A147" s="33" t="s">
        <v>468</v>
      </c>
      <c r="B147" s="5" t="s">
        <v>469</v>
      </c>
      <c r="C147" s="33"/>
      <c r="D147" s="33">
        <v>1</v>
      </c>
      <c r="E147" s="33">
        <v>5</v>
      </c>
      <c r="F147" s="33">
        <v>7</v>
      </c>
      <c r="G147" s="162">
        <v>1739548</v>
      </c>
      <c r="H147" s="163"/>
      <c r="I147" s="164"/>
      <c r="J147" s="93">
        <v>1758015</v>
      </c>
    </row>
    <row r="148" spans="1:10" ht="25.5">
      <c r="A148" s="33" t="s">
        <v>470</v>
      </c>
      <c r="B148" s="5" t="s">
        <v>471</v>
      </c>
      <c r="C148" s="33"/>
      <c r="D148" s="33">
        <v>1</v>
      </c>
      <c r="E148" s="33">
        <v>5</v>
      </c>
      <c r="F148" s="33">
        <v>8</v>
      </c>
      <c r="G148" s="162"/>
      <c r="H148" s="163"/>
      <c r="I148" s="164"/>
      <c r="J148" s="93"/>
    </row>
    <row r="149" spans="1:10" ht="12.75">
      <c r="A149" s="33" t="s">
        <v>472</v>
      </c>
      <c r="B149" s="5" t="s">
        <v>473</v>
      </c>
      <c r="C149" s="33"/>
      <c r="D149" s="33">
        <v>1</v>
      </c>
      <c r="E149" s="33">
        <v>5</v>
      </c>
      <c r="F149" s="33">
        <v>9</v>
      </c>
      <c r="G149" s="162"/>
      <c r="H149" s="163"/>
      <c r="I149" s="164"/>
      <c r="J149" s="93">
        <v>758010</v>
      </c>
    </row>
    <row r="150" spans="1:10" ht="13.5">
      <c r="A150" s="33">
        <v>46</v>
      </c>
      <c r="B150" s="45" t="s">
        <v>474</v>
      </c>
      <c r="C150" s="33"/>
      <c r="D150" s="33">
        <v>1</v>
      </c>
      <c r="E150" s="33">
        <v>6</v>
      </c>
      <c r="F150" s="33">
        <v>0</v>
      </c>
      <c r="G150" s="168">
        <v>2939582</v>
      </c>
      <c r="H150" s="169"/>
      <c r="I150" s="170"/>
      <c r="J150" s="95">
        <v>1412603</v>
      </c>
    </row>
    <row r="151" spans="1:10" ht="13.5">
      <c r="A151" s="33">
        <v>47</v>
      </c>
      <c r="B151" s="45" t="s">
        <v>475</v>
      </c>
      <c r="C151" s="33"/>
      <c r="D151" s="33">
        <v>1</v>
      </c>
      <c r="E151" s="33">
        <v>6</v>
      </c>
      <c r="F151" s="33">
        <v>1</v>
      </c>
      <c r="G151" s="168"/>
      <c r="H151" s="169"/>
      <c r="I151" s="170"/>
      <c r="J151" s="95"/>
    </row>
    <row r="152" spans="1:10" ht="13.5">
      <c r="A152" s="33" t="s">
        <v>476</v>
      </c>
      <c r="B152" s="45" t="s">
        <v>477</v>
      </c>
      <c r="C152" s="33"/>
      <c r="D152" s="33">
        <v>1</v>
      </c>
      <c r="E152" s="33">
        <v>6</v>
      </c>
      <c r="F152" s="33">
        <v>2</v>
      </c>
      <c r="G152" s="168">
        <v>45307</v>
      </c>
      <c r="H152" s="169"/>
      <c r="I152" s="170"/>
      <c r="J152" s="95">
        <v>13186</v>
      </c>
    </row>
    <row r="153" spans="1:10" ht="13.5">
      <c r="A153" s="33">
        <v>481</v>
      </c>
      <c r="B153" s="45" t="s">
        <v>478</v>
      </c>
      <c r="C153" s="33"/>
      <c r="D153" s="33">
        <v>1</v>
      </c>
      <c r="E153" s="33">
        <v>6</v>
      </c>
      <c r="F153" s="33">
        <v>3</v>
      </c>
      <c r="G153" s="168"/>
      <c r="H153" s="169"/>
      <c r="I153" s="170"/>
      <c r="J153" s="95"/>
    </row>
    <row r="154" spans="1:10" ht="13.5">
      <c r="A154" s="33" t="s">
        <v>479</v>
      </c>
      <c r="B154" s="45" t="s">
        <v>480</v>
      </c>
      <c r="C154" s="33"/>
      <c r="D154" s="33">
        <v>1</v>
      </c>
      <c r="E154" s="33">
        <v>6</v>
      </c>
      <c r="F154" s="33">
        <v>4</v>
      </c>
      <c r="G154" s="168">
        <v>2293760</v>
      </c>
      <c r="H154" s="169"/>
      <c r="I154" s="170"/>
      <c r="J154" s="95">
        <v>1304431</v>
      </c>
    </row>
    <row r="155" spans="1:10" ht="13.5">
      <c r="A155" s="33">
        <v>495</v>
      </c>
      <c r="B155" s="45" t="s">
        <v>481</v>
      </c>
      <c r="C155" s="33"/>
      <c r="D155" s="33">
        <v>1</v>
      </c>
      <c r="E155" s="33">
        <v>6</v>
      </c>
      <c r="F155" s="33">
        <v>5</v>
      </c>
      <c r="G155" s="168"/>
      <c r="H155" s="169"/>
      <c r="I155" s="170"/>
      <c r="J155" s="95"/>
    </row>
    <row r="156" spans="1:10" ht="26.25">
      <c r="A156" s="33"/>
      <c r="B156" s="45" t="s">
        <v>90</v>
      </c>
      <c r="C156" s="33"/>
      <c r="D156" s="33">
        <v>1</v>
      </c>
      <c r="E156" s="33">
        <v>6</v>
      </c>
      <c r="F156" s="33">
        <v>6</v>
      </c>
      <c r="G156" s="168">
        <f>SUM(G91,G118,G121,G129,G130,G154,G155)</f>
        <v>199880946</v>
      </c>
      <c r="H156" s="169"/>
      <c r="I156" s="170"/>
      <c r="J156" s="95">
        <f>SUM(J91,J118,J121,J129,J130,J154,J155)</f>
        <v>197867109</v>
      </c>
    </row>
    <row r="157" spans="1:10" ht="12.75">
      <c r="A157" s="33">
        <v>89</v>
      </c>
      <c r="B157" s="5" t="s">
        <v>482</v>
      </c>
      <c r="C157" s="33"/>
      <c r="D157" s="33">
        <v>1</v>
      </c>
      <c r="E157" s="33">
        <v>6</v>
      </c>
      <c r="F157" s="33">
        <v>7</v>
      </c>
      <c r="G157" s="162"/>
      <c r="H157" s="163"/>
      <c r="I157" s="164"/>
      <c r="J157" s="93">
        <v>746091</v>
      </c>
    </row>
    <row r="158" spans="1:10" ht="12.75">
      <c r="A158" s="33"/>
      <c r="B158" s="5" t="s">
        <v>483</v>
      </c>
      <c r="C158" s="33"/>
      <c r="D158" s="33">
        <v>1</v>
      </c>
      <c r="E158" s="33">
        <v>6</v>
      </c>
      <c r="F158" s="33">
        <v>8</v>
      </c>
      <c r="G158" s="162">
        <f>SUM(G156:I157)</f>
        <v>199880946</v>
      </c>
      <c r="H158" s="163"/>
      <c r="I158" s="164"/>
      <c r="J158" s="93">
        <f>SUM(J156:L157)</f>
        <v>198613200</v>
      </c>
    </row>
    <row r="161" spans="2:10" ht="12.75">
      <c r="B161" s="114" t="s">
        <v>605</v>
      </c>
      <c r="C161" s="114"/>
      <c r="E161" s="24"/>
      <c r="F161" s="24"/>
      <c r="G161" s="24"/>
      <c r="H161" s="24"/>
      <c r="J161" s="38" t="s">
        <v>628</v>
      </c>
    </row>
    <row r="162" spans="2:10" ht="12.75">
      <c r="B162" s="114" t="s">
        <v>614</v>
      </c>
      <c r="C162" s="114"/>
      <c r="E162" s="24"/>
      <c r="F162" s="24"/>
      <c r="G162" s="24"/>
      <c r="H162" s="24"/>
      <c r="I162" s="38" t="s">
        <v>313</v>
      </c>
      <c r="J162" s="38" t="s">
        <v>627</v>
      </c>
    </row>
  </sheetData>
  <sheetProtection/>
  <mergeCells count="97"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51:I151"/>
    <mergeCell ref="G152:I152"/>
    <mergeCell ref="G153:I153"/>
    <mergeCell ref="G146:I146"/>
    <mergeCell ref="G147:I147"/>
    <mergeCell ref="G148:I148"/>
    <mergeCell ref="G149:I149"/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</mergeCells>
  <printOptions horizontalCentered="1"/>
  <pageMargins left="0.3937007874015748" right="0.1968503937007874" top="0.6692913385826772" bottom="0.3937007874015748" header="0.3937007874015748" footer="0"/>
  <pageSetup fitToHeight="2" fitToWidth="1"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SheetLayoutView="100" zoomScalePageLayoutView="0" workbookViewId="0" topLeftCell="A66">
      <selection activeCell="H21" sqref="H21:I77"/>
    </sheetView>
  </sheetViews>
  <sheetFormatPr defaultColWidth="9.00390625" defaultRowHeight="12.75"/>
  <cols>
    <col min="1" max="1" width="17.625" style="22" customWidth="1"/>
    <col min="2" max="2" width="49.625" style="22" customWidth="1"/>
    <col min="3" max="3" width="8.375" style="22" customWidth="1"/>
    <col min="4" max="4" width="5.75390625" style="22" customWidth="1"/>
    <col min="5" max="5" width="2.625" style="22" customWidth="1"/>
    <col min="6" max="6" width="7.375" style="22" customWidth="1"/>
    <col min="7" max="7" width="2.875" style="22" customWidth="1"/>
    <col min="8" max="8" width="12.75390625" style="22" customWidth="1"/>
    <col min="9" max="9" width="16.00390625" style="22" customWidth="1"/>
    <col min="10" max="10" width="9.125" style="22" customWidth="1"/>
    <col min="11" max="11" width="10.875" style="22" bestFit="1" customWidth="1"/>
    <col min="12" max="16384" width="9.125" style="22" customWidth="1"/>
  </cols>
  <sheetData>
    <row r="1" ht="13.5">
      <c r="I1" s="3" t="s">
        <v>108</v>
      </c>
    </row>
    <row r="2" ht="13.5">
      <c r="I2" s="4" t="s">
        <v>142</v>
      </c>
    </row>
    <row r="3" spans="1:9" ht="12.75">
      <c r="A3" s="62" t="s">
        <v>314</v>
      </c>
      <c r="B3" s="188" t="s">
        <v>602</v>
      </c>
      <c r="C3" s="189"/>
      <c r="D3" s="189"/>
      <c r="E3" s="189"/>
      <c r="F3" s="189"/>
      <c r="G3" s="189"/>
      <c r="H3" s="189"/>
      <c r="I3" s="190"/>
    </row>
    <row r="4" spans="1:9" ht="12.75">
      <c r="A4" s="62" t="s">
        <v>159</v>
      </c>
      <c r="B4" s="188" t="s">
        <v>592</v>
      </c>
      <c r="C4" s="189"/>
      <c r="D4" s="189"/>
      <c r="E4" s="189"/>
      <c r="F4" s="189"/>
      <c r="G4" s="189"/>
      <c r="H4" s="189"/>
      <c r="I4" s="190"/>
    </row>
    <row r="5" spans="1:9" ht="12.75">
      <c r="A5" s="62" t="s">
        <v>160</v>
      </c>
      <c r="B5" s="188" t="s">
        <v>603</v>
      </c>
      <c r="C5" s="189"/>
      <c r="D5" s="189"/>
      <c r="E5" s="189"/>
      <c r="F5" s="189"/>
      <c r="G5" s="189"/>
      <c r="H5" s="189"/>
      <c r="I5" s="190"/>
    </row>
    <row r="6" spans="1:9" ht="12.75">
      <c r="A6" s="62" t="s">
        <v>161</v>
      </c>
      <c r="B6" s="191" t="s">
        <v>604</v>
      </c>
      <c r="C6" s="192"/>
      <c r="D6" s="192"/>
      <c r="E6" s="192"/>
      <c r="F6" s="192"/>
      <c r="G6" s="192"/>
      <c r="H6" s="192"/>
      <c r="I6" s="193"/>
    </row>
    <row r="7" spans="1:9" ht="12.75">
      <c r="A7" s="62" t="s">
        <v>162</v>
      </c>
      <c r="B7" s="191" t="s">
        <v>604</v>
      </c>
      <c r="C7" s="192"/>
      <c r="D7" s="192"/>
      <c r="E7" s="192"/>
      <c r="F7" s="192"/>
      <c r="G7" s="192"/>
      <c r="H7" s="192"/>
      <c r="I7" s="193"/>
    </row>
    <row r="8" spans="6:9" ht="12.75">
      <c r="F8" s="36"/>
      <c r="G8" s="36"/>
      <c r="H8" s="36"/>
      <c r="I8" s="36"/>
    </row>
    <row r="10" spans="1:9" ht="13.5" thickBot="1">
      <c r="A10" s="196" t="s">
        <v>486</v>
      </c>
      <c r="B10" s="196"/>
      <c r="C10" s="196"/>
      <c r="D10" s="196"/>
      <c r="E10" s="196"/>
      <c r="F10" s="196"/>
      <c r="G10" s="196"/>
      <c r="H10" s="196"/>
      <c r="I10" s="196"/>
    </row>
    <row r="11" spans="1:9" ht="14.25" thickBot="1" thickTop="1">
      <c r="A11" s="194" t="s">
        <v>487</v>
      </c>
      <c r="B11" s="194"/>
      <c r="C11" s="194"/>
      <c r="D11" s="194"/>
      <c r="E11" s="194"/>
      <c r="F11" s="194"/>
      <c r="G11" s="194"/>
      <c r="H11" s="194"/>
      <c r="I11" s="194"/>
    </row>
    <row r="12" spans="1:8" ht="13.5" thickTop="1">
      <c r="A12" s="48"/>
      <c r="B12" s="48"/>
      <c r="C12" s="48"/>
      <c r="D12" s="48"/>
      <c r="E12" s="48"/>
      <c r="F12" s="48"/>
      <c r="G12" s="48"/>
      <c r="H12" s="48"/>
    </row>
    <row r="13" ht="12.75">
      <c r="I13" s="49" t="s">
        <v>488</v>
      </c>
    </row>
    <row r="14" spans="1:9" ht="12.75" customHeight="1">
      <c r="A14" s="117" t="s">
        <v>588</v>
      </c>
      <c r="B14" s="195" t="s">
        <v>489</v>
      </c>
      <c r="C14" s="197" t="s">
        <v>165</v>
      </c>
      <c r="D14" s="195" t="s">
        <v>490</v>
      </c>
      <c r="E14" s="195" t="s">
        <v>491</v>
      </c>
      <c r="F14" s="195"/>
      <c r="G14" s="195"/>
      <c r="H14" s="195" t="s">
        <v>317</v>
      </c>
      <c r="I14" s="195"/>
    </row>
    <row r="15" spans="1:9" ht="12.75" customHeight="1">
      <c r="A15" s="181"/>
      <c r="B15" s="195"/>
      <c r="C15" s="197"/>
      <c r="D15" s="195"/>
      <c r="E15" s="195"/>
      <c r="F15" s="195"/>
      <c r="G15" s="195"/>
      <c r="H15" s="195"/>
      <c r="I15" s="195"/>
    </row>
    <row r="16" spans="1:9" ht="12.75">
      <c r="A16" s="181"/>
      <c r="B16" s="195"/>
      <c r="C16" s="197"/>
      <c r="D16" s="195"/>
      <c r="E16" s="195"/>
      <c r="F16" s="195"/>
      <c r="G16" s="195"/>
      <c r="H16" s="195"/>
      <c r="I16" s="195"/>
    </row>
    <row r="17" spans="1:9" ht="25.5" customHeight="1">
      <c r="A17" s="181"/>
      <c r="B17" s="195"/>
      <c r="C17" s="197"/>
      <c r="D17" s="195"/>
      <c r="E17" s="195"/>
      <c r="F17" s="195"/>
      <c r="G17" s="195"/>
      <c r="H17" s="195" t="s">
        <v>620</v>
      </c>
      <c r="I17" s="195" t="s">
        <v>621</v>
      </c>
    </row>
    <row r="18" spans="1:9" ht="12.75">
      <c r="A18" s="182"/>
      <c r="B18" s="195"/>
      <c r="C18" s="197"/>
      <c r="D18" s="195"/>
      <c r="E18" s="195"/>
      <c r="F18" s="195"/>
      <c r="G18" s="195"/>
      <c r="H18" s="195"/>
      <c r="I18" s="195"/>
    </row>
    <row r="19" spans="1:9" ht="12.75">
      <c r="A19" s="33">
        <v>1</v>
      </c>
      <c r="B19" s="33">
        <v>2</v>
      </c>
      <c r="C19" s="33">
        <v>3</v>
      </c>
      <c r="D19" s="33">
        <v>4</v>
      </c>
      <c r="E19" s="132">
        <v>5</v>
      </c>
      <c r="F19" s="132"/>
      <c r="G19" s="132"/>
      <c r="H19" s="33">
        <v>6</v>
      </c>
      <c r="I19" s="33">
        <v>7</v>
      </c>
    </row>
    <row r="20" spans="1:9" ht="27" customHeight="1">
      <c r="A20" s="33"/>
      <c r="B20" s="50" t="s">
        <v>492</v>
      </c>
      <c r="C20" s="33"/>
      <c r="D20" s="33"/>
      <c r="E20" s="132"/>
      <c r="F20" s="132"/>
      <c r="G20" s="132"/>
      <c r="H20" s="96"/>
      <c r="I20" s="96"/>
    </row>
    <row r="21" spans="1:9" ht="15" customHeight="1">
      <c r="A21" s="33" t="s">
        <v>493</v>
      </c>
      <c r="B21" s="45" t="s">
        <v>494</v>
      </c>
      <c r="C21" s="33"/>
      <c r="D21" s="33"/>
      <c r="E21" s="33">
        <v>4</v>
      </c>
      <c r="F21" s="33">
        <v>0</v>
      </c>
      <c r="G21" s="33">
        <v>1</v>
      </c>
      <c r="H21" s="97">
        <v>151631.15000000596</v>
      </c>
      <c r="I21" s="97">
        <v>6897818</v>
      </c>
    </row>
    <row r="22" spans="1:9" ht="13.5" customHeight="1">
      <c r="A22" s="33"/>
      <c r="B22" s="5" t="s">
        <v>495</v>
      </c>
      <c r="C22" s="33"/>
      <c r="D22" s="33"/>
      <c r="E22" s="33"/>
      <c r="F22" s="33"/>
      <c r="G22" s="33"/>
      <c r="H22" s="96"/>
      <c r="I22" s="96"/>
    </row>
    <row r="23" spans="1:9" ht="26.25" customHeight="1">
      <c r="A23" s="33" t="s">
        <v>496</v>
      </c>
      <c r="B23" s="5" t="s">
        <v>497</v>
      </c>
      <c r="C23" s="33"/>
      <c r="D23" s="33" t="s">
        <v>150</v>
      </c>
      <c r="E23" s="33"/>
      <c r="F23" s="33"/>
      <c r="G23" s="33"/>
      <c r="H23" s="96">
        <v>335309.9</v>
      </c>
      <c r="I23" s="96">
        <v>188779</v>
      </c>
    </row>
    <row r="24" spans="1:9" ht="15.75" customHeight="1">
      <c r="A24" s="33" t="s">
        <v>498</v>
      </c>
      <c r="B24" s="5" t="s">
        <v>151</v>
      </c>
      <c r="C24" s="33"/>
      <c r="D24" s="33" t="s">
        <v>499</v>
      </c>
      <c r="E24" s="33"/>
      <c r="F24" s="33"/>
      <c r="G24" s="33"/>
      <c r="H24" s="96">
        <v>0</v>
      </c>
      <c r="I24" s="96">
        <v>0</v>
      </c>
    </row>
    <row r="25" spans="1:9" ht="27" customHeight="1">
      <c r="A25" s="33" t="s">
        <v>500</v>
      </c>
      <c r="B25" s="5" t="s">
        <v>501</v>
      </c>
      <c r="C25" s="33"/>
      <c r="D25" s="33" t="s">
        <v>150</v>
      </c>
      <c r="E25" s="33"/>
      <c r="F25" s="33"/>
      <c r="G25" s="33"/>
      <c r="H25" s="96">
        <v>5455957.47</v>
      </c>
      <c r="I25" s="96">
        <v>7353539</v>
      </c>
    </row>
    <row r="26" spans="1:9" ht="15.75" customHeight="1">
      <c r="A26" s="33" t="s">
        <v>502</v>
      </c>
      <c r="B26" s="5" t="s">
        <v>152</v>
      </c>
      <c r="C26" s="33"/>
      <c r="D26" s="33" t="s">
        <v>499</v>
      </c>
      <c r="E26" s="33"/>
      <c r="F26" s="33"/>
      <c r="G26" s="33"/>
      <c r="H26" s="96">
        <v>29187.93</v>
      </c>
      <c r="I26" s="96">
        <v>-127274</v>
      </c>
    </row>
    <row r="27" spans="1:9" ht="15.75" customHeight="1">
      <c r="A27" s="33" t="s">
        <v>503</v>
      </c>
      <c r="B27" s="5" t="s">
        <v>504</v>
      </c>
      <c r="C27" s="33"/>
      <c r="D27" s="33" t="s">
        <v>499</v>
      </c>
      <c r="E27" s="33"/>
      <c r="F27" s="33"/>
      <c r="G27" s="33"/>
      <c r="H27" s="96">
        <v>50969</v>
      </c>
      <c r="I27" s="96"/>
    </row>
    <row r="28" spans="1:9" ht="13.5" customHeight="1">
      <c r="A28" s="33" t="s">
        <v>505</v>
      </c>
      <c r="B28" s="5" t="s">
        <v>506</v>
      </c>
      <c r="C28" s="33"/>
      <c r="D28" s="33" t="s">
        <v>499</v>
      </c>
      <c r="E28" s="33"/>
      <c r="F28" s="33"/>
      <c r="G28" s="33"/>
      <c r="H28" s="96">
        <v>0</v>
      </c>
      <c r="I28" s="96"/>
    </row>
    <row r="29" spans="1:9" ht="26.25" customHeight="1">
      <c r="A29" s="33" t="s">
        <v>507</v>
      </c>
      <c r="B29" s="5" t="s">
        <v>508</v>
      </c>
      <c r="C29" s="33"/>
      <c r="D29" s="33" t="s">
        <v>499</v>
      </c>
      <c r="E29" s="33"/>
      <c r="F29" s="33"/>
      <c r="G29" s="33"/>
      <c r="H29" s="96">
        <v>359571</v>
      </c>
      <c r="I29" s="96">
        <v>659182</v>
      </c>
    </row>
    <row r="30" spans="1:9" ht="15.75" customHeight="1">
      <c r="A30" s="46" t="s">
        <v>509</v>
      </c>
      <c r="B30" s="45" t="s">
        <v>91</v>
      </c>
      <c r="C30" s="33"/>
      <c r="D30" s="33"/>
      <c r="E30" s="33">
        <v>4</v>
      </c>
      <c r="F30" s="33">
        <v>0</v>
      </c>
      <c r="G30" s="33">
        <v>2</v>
      </c>
      <c r="H30" s="97">
        <f>SUM(H23:H29)</f>
        <v>6230995.3</v>
      </c>
      <c r="I30" s="97">
        <f>SUM(I23:I29)</f>
        <v>8074226</v>
      </c>
    </row>
    <row r="31" spans="1:9" ht="12.75" customHeight="1">
      <c r="A31" s="33" t="s">
        <v>510</v>
      </c>
      <c r="B31" s="5" t="s">
        <v>153</v>
      </c>
      <c r="C31" s="33"/>
      <c r="D31" s="33" t="s">
        <v>499</v>
      </c>
      <c r="E31" s="33"/>
      <c r="F31" s="33"/>
      <c r="G31" s="33"/>
      <c r="H31" s="96">
        <v>-2936662</v>
      </c>
      <c r="I31" s="96">
        <v>321835</v>
      </c>
    </row>
    <row r="32" spans="1:9" ht="13.5" customHeight="1">
      <c r="A32" s="33" t="s">
        <v>511</v>
      </c>
      <c r="B32" s="5" t="s">
        <v>154</v>
      </c>
      <c r="C32" s="33"/>
      <c r="D32" s="33" t="s">
        <v>499</v>
      </c>
      <c r="E32" s="33"/>
      <c r="F32" s="33"/>
      <c r="G32" s="33"/>
      <c r="H32" s="96">
        <v>11287886</v>
      </c>
      <c r="I32" s="96">
        <v>-4090911</v>
      </c>
    </row>
    <row r="33" spans="1:9" ht="14.25" customHeight="1">
      <c r="A33" s="33" t="s">
        <v>512</v>
      </c>
      <c r="B33" s="5" t="s">
        <v>513</v>
      </c>
      <c r="C33" s="33"/>
      <c r="D33" s="33" t="s">
        <v>499</v>
      </c>
      <c r="E33" s="33"/>
      <c r="F33" s="33"/>
      <c r="G33" s="33"/>
      <c r="H33" s="96">
        <v>-2728674.88</v>
      </c>
      <c r="I33" s="96">
        <v>-2222359</v>
      </c>
    </row>
    <row r="34" spans="1:9" ht="14.25" customHeight="1">
      <c r="A34" s="33" t="s">
        <v>514</v>
      </c>
      <c r="B34" s="5" t="s">
        <v>155</v>
      </c>
      <c r="C34" s="33"/>
      <c r="D34" s="33" t="s">
        <v>499</v>
      </c>
      <c r="E34" s="33"/>
      <c r="F34" s="33"/>
      <c r="G34" s="33"/>
      <c r="H34" s="96">
        <v>136115</v>
      </c>
      <c r="I34" s="96">
        <v>-473846</v>
      </c>
    </row>
    <row r="35" spans="1:9" ht="14.25" customHeight="1">
      <c r="A35" s="33" t="s">
        <v>515</v>
      </c>
      <c r="B35" s="5" t="s">
        <v>516</v>
      </c>
      <c r="C35" s="33"/>
      <c r="D35" s="33" t="s">
        <v>499</v>
      </c>
      <c r="E35" s="33"/>
      <c r="F35" s="33"/>
      <c r="G35" s="33"/>
      <c r="H35" s="96">
        <v>-2603822</v>
      </c>
      <c r="I35" s="96">
        <v>1392145</v>
      </c>
    </row>
    <row r="36" spans="1:9" ht="13.5" customHeight="1">
      <c r="A36" s="33" t="s">
        <v>517</v>
      </c>
      <c r="B36" s="5" t="s">
        <v>156</v>
      </c>
      <c r="C36" s="33"/>
      <c r="D36" s="33" t="s">
        <v>499</v>
      </c>
      <c r="E36" s="33"/>
      <c r="F36" s="33"/>
      <c r="G36" s="33"/>
      <c r="H36" s="96">
        <v>3117127</v>
      </c>
      <c r="I36" s="96">
        <v>824684</v>
      </c>
    </row>
    <row r="37" spans="1:9" ht="15" customHeight="1">
      <c r="A37" s="33" t="s">
        <v>518</v>
      </c>
      <c r="B37" s="5" t="s">
        <v>157</v>
      </c>
      <c r="C37" s="33"/>
      <c r="D37" s="33" t="s">
        <v>499</v>
      </c>
      <c r="E37" s="33"/>
      <c r="F37" s="33"/>
      <c r="G37" s="33"/>
      <c r="H37" s="96">
        <v>0</v>
      </c>
      <c r="I37" s="96">
        <v>-4959904</v>
      </c>
    </row>
    <row r="38" spans="1:9" ht="15.75" customHeight="1">
      <c r="A38" s="46" t="s">
        <v>519</v>
      </c>
      <c r="B38" s="45" t="s">
        <v>92</v>
      </c>
      <c r="C38" s="33"/>
      <c r="D38" s="33"/>
      <c r="E38" s="33">
        <v>4</v>
      </c>
      <c r="F38" s="33">
        <v>0</v>
      </c>
      <c r="G38" s="33">
        <v>3</v>
      </c>
      <c r="H38" s="97">
        <f>SUM(H31:H37)</f>
        <v>6271969.12</v>
      </c>
      <c r="I38" s="97">
        <f>SUM(I31:I37)</f>
        <v>-9208356</v>
      </c>
    </row>
    <row r="39" spans="1:9" ht="15.75" customHeight="1">
      <c r="A39" s="46" t="s">
        <v>520</v>
      </c>
      <c r="B39" s="45" t="s">
        <v>93</v>
      </c>
      <c r="C39" s="33"/>
      <c r="D39" s="33"/>
      <c r="E39" s="33">
        <v>4</v>
      </c>
      <c r="F39" s="33">
        <v>0</v>
      </c>
      <c r="G39" s="33">
        <v>4</v>
      </c>
      <c r="H39" s="97">
        <f>SUM(H21,H30,H38)</f>
        <v>12654595.570000006</v>
      </c>
      <c r="I39" s="97">
        <f>SUM(I21,I30,I38)</f>
        <v>5763688</v>
      </c>
    </row>
    <row r="40" spans="1:9" ht="15" customHeight="1">
      <c r="A40" s="33"/>
      <c r="B40" s="5" t="s">
        <v>521</v>
      </c>
      <c r="C40" s="33"/>
      <c r="D40" s="33"/>
      <c r="E40" s="33"/>
      <c r="F40" s="33"/>
      <c r="G40" s="33"/>
      <c r="H40" s="96"/>
      <c r="I40" s="96"/>
    </row>
    <row r="41" spans="1:9" ht="15" customHeight="1">
      <c r="A41" s="46" t="s">
        <v>522</v>
      </c>
      <c r="B41" s="45" t="s">
        <v>94</v>
      </c>
      <c r="C41" s="33"/>
      <c r="D41" s="33"/>
      <c r="E41" s="33">
        <v>4</v>
      </c>
      <c r="F41" s="33">
        <v>0</v>
      </c>
      <c r="G41" s="33">
        <v>5</v>
      </c>
      <c r="H41" s="97">
        <f>SUM(H42:H47)</f>
        <v>2782373</v>
      </c>
      <c r="I41" s="97">
        <f>SUM(I42:I47)</f>
        <v>3290315</v>
      </c>
    </row>
    <row r="42" spans="1:9" ht="17.25" customHeight="1">
      <c r="A42" s="33" t="s">
        <v>523</v>
      </c>
      <c r="B42" s="5" t="s">
        <v>524</v>
      </c>
      <c r="C42" s="33"/>
      <c r="D42" s="33" t="s">
        <v>150</v>
      </c>
      <c r="E42" s="33">
        <v>4</v>
      </c>
      <c r="F42" s="33">
        <v>0</v>
      </c>
      <c r="G42" s="33">
        <v>6</v>
      </c>
      <c r="H42" s="96">
        <v>0</v>
      </c>
      <c r="I42" s="96">
        <v>2352422</v>
      </c>
    </row>
    <row r="43" spans="1:9" ht="15.75" customHeight="1">
      <c r="A43" s="33" t="s">
        <v>525</v>
      </c>
      <c r="B43" s="5" t="s">
        <v>526</v>
      </c>
      <c r="C43" s="33"/>
      <c r="D43" s="33" t="s">
        <v>150</v>
      </c>
      <c r="E43" s="33">
        <v>4</v>
      </c>
      <c r="F43" s="33">
        <v>0</v>
      </c>
      <c r="G43" s="33">
        <v>7</v>
      </c>
      <c r="H43" s="96">
        <v>0</v>
      </c>
      <c r="I43" s="96">
        <v>0</v>
      </c>
    </row>
    <row r="44" spans="1:9" ht="15" customHeight="1">
      <c r="A44" s="33" t="s">
        <v>527</v>
      </c>
      <c r="B44" s="5" t="s">
        <v>528</v>
      </c>
      <c r="C44" s="33"/>
      <c r="D44" s="33" t="s">
        <v>150</v>
      </c>
      <c r="E44" s="33">
        <v>4</v>
      </c>
      <c r="F44" s="33">
        <v>0</v>
      </c>
      <c r="G44" s="33">
        <v>8</v>
      </c>
      <c r="H44" s="96">
        <v>25668</v>
      </c>
      <c r="I44" s="96">
        <v>0</v>
      </c>
    </row>
    <row r="45" spans="1:9" ht="12.75" customHeight="1">
      <c r="A45" s="33" t="s">
        <v>529</v>
      </c>
      <c r="B45" s="5" t="s">
        <v>530</v>
      </c>
      <c r="C45" s="33"/>
      <c r="D45" s="33" t="s">
        <v>150</v>
      </c>
      <c r="E45" s="33">
        <v>4</v>
      </c>
      <c r="F45" s="33">
        <v>0</v>
      </c>
      <c r="G45" s="33">
        <v>9</v>
      </c>
      <c r="H45" s="96">
        <v>0</v>
      </c>
      <c r="I45" s="96">
        <v>68651</v>
      </c>
    </row>
    <row r="46" spans="1:9" ht="12.75" customHeight="1">
      <c r="A46" s="33" t="s">
        <v>531</v>
      </c>
      <c r="B46" s="5" t="s">
        <v>532</v>
      </c>
      <c r="C46" s="33"/>
      <c r="D46" s="33" t="s">
        <v>150</v>
      </c>
      <c r="E46" s="33">
        <v>4</v>
      </c>
      <c r="F46" s="33">
        <v>1</v>
      </c>
      <c r="G46" s="33">
        <v>0</v>
      </c>
      <c r="H46" s="96">
        <v>0</v>
      </c>
      <c r="I46" s="96">
        <v>0</v>
      </c>
    </row>
    <row r="47" spans="1:9" ht="13.5" customHeight="1">
      <c r="A47" s="33" t="s">
        <v>533</v>
      </c>
      <c r="B47" s="5" t="s">
        <v>534</v>
      </c>
      <c r="C47" s="33"/>
      <c r="D47" s="33" t="s">
        <v>150</v>
      </c>
      <c r="E47" s="33">
        <v>4</v>
      </c>
      <c r="F47" s="33">
        <v>1</v>
      </c>
      <c r="G47" s="33">
        <v>1</v>
      </c>
      <c r="H47" s="96">
        <v>2756705</v>
      </c>
      <c r="I47" s="96">
        <v>869242</v>
      </c>
    </row>
    <row r="48" spans="1:9" ht="15.75" customHeight="1">
      <c r="A48" s="46" t="s">
        <v>535</v>
      </c>
      <c r="B48" s="45" t="s">
        <v>95</v>
      </c>
      <c r="C48" s="33"/>
      <c r="D48" s="33"/>
      <c r="E48" s="33">
        <v>4</v>
      </c>
      <c r="F48" s="33">
        <v>1</v>
      </c>
      <c r="G48" s="33">
        <v>2</v>
      </c>
      <c r="H48" s="97">
        <f>SUM(H49:H52)</f>
        <v>21631158</v>
      </c>
      <c r="I48" s="97">
        <f>SUM(I49:I52)</f>
        <v>24180651</v>
      </c>
    </row>
    <row r="49" spans="1:9" ht="15" customHeight="1">
      <c r="A49" s="33" t="s">
        <v>536</v>
      </c>
      <c r="B49" s="5" t="s">
        <v>537</v>
      </c>
      <c r="C49" s="33"/>
      <c r="D49" s="33" t="s">
        <v>158</v>
      </c>
      <c r="E49" s="33">
        <v>4</v>
      </c>
      <c r="F49" s="33">
        <v>1</v>
      </c>
      <c r="G49" s="33">
        <v>3</v>
      </c>
      <c r="H49" s="96">
        <v>0</v>
      </c>
      <c r="I49" s="96">
        <v>2528451</v>
      </c>
    </row>
    <row r="50" spans="1:9" ht="13.5" customHeight="1">
      <c r="A50" s="33" t="s">
        <v>538</v>
      </c>
      <c r="B50" s="5" t="s">
        <v>539</v>
      </c>
      <c r="C50" s="33"/>
      <c r="D50" s="33" t="s">
        <v>158</v>
      </c>
      <c r="E50" s="33">
        <v>4</v>
      </c>
      <c r="F50" s="33">
        <v>1</v>
      </c>
      <c r="G50" s="33">
        <v>4</v>
      </c>
      <c r="H50" s="96">
        <v>0</v>
      </c>
      <c r="I50" s="96">
        <v>0</v>
      </c>
    </row>
    <row r="51" spans="1:9" ht="14.25" customHeight="1">
      <c r="A51" s="33" t="s">
        <v>540</v>
      </c>
      <c r="B51" s="5" t="s">
        <v>541</v>
      </c>
      <c r="C51" s="33"/>
      <c r="D51" s="33" t="s">
        <v>158</v>
      </c>
      <c r="E51" s="33">
        <v>4</v>
      </c>
      <c r="F51" s="33">
        <v>1</v>
      </c>
      <c r="G51" s="33">
        <v>5</v>
      </c>
      <c r="H51" s="96">
        <v>21631158</v>
      </c>
      <c r="I51" s="96">
        <v>21652200</v>
      </c>
    </row>
    <row r="52" spans="1:9" ht="16.5" customHeight="1">
      <c r="A52" s="33" t="s">
        <v>542</v>
      </c>
      <c r="B52" s="5" t="s">
        <v>543</v>
      </c>
      <c r="C52" s="33"/>
      <c r="D52" s="33" t="s">
        <v>158</v>
      </c>
      <c r="E52" s="33">
        <v>4</v>
      </c>
      <c r="F52" s="33">
        <v>1</v>
      </c>
      <c r="G52" s="33">
        <v>6</v>
      </c>
      <c r="H52" s="96">
        <v>0</v>
      </c>
      <c r="I52" s="96">
        <v>0</v>
      </c>
    </row>
    <row r="53" spans="1:9" ht="15.75" customHeight="1">
      <c r="A53" s="46">
        <v>31</v>
      </c>
      <c r="B53" s="45" t="s">
        <v>96</v>
      </c>
      <c r="C53" s="33"/>
      <c r="D53" s="33"/>
      <c r="E53" s="33">
        <v>4</v>
      </c>
      <c r="F53" s="33">
        <v>1</v>
      </c>
      <c r="G53" s="33">
        <v>7</v>
      </c>
      <c r="H53" s="97"/>
      <c r="I53" s="97"/>
    </row>
    <row r="54" spans="1:9" ht="14.25" customHeight="1">
      <c r="A54" s="46" t="s">
        <v>544</v>
      </c>
      <c r="B54" s="45" t="s">
        <v>97</v>
      </c>
      <c r="C54" s="33"/>
      <c r="D54" s="33"/>
      <c r="E54" s="33">
        <v>4</v>
      </c>
      <c r="F54" s="33">
        <v>1</v>
      </c>
      <c r="G54" s="33">
        <v>8</v>
      </c>
      <c r="H54" s="97">
        <f>H48-H41</f>
        <v>18848785</v>
      </c>
      <c r="I54" s="97">
        <f>I48-I41</f>
        <v>20890336</v>
      </c>
    </row>
    <row r="55" spans="1:9" ht="27" customHeight="1">
      <c r="A55" s="33"/>
      <c r="B55" s="5" t="s">
        <v>545</v>
      </c>
      <c r="C55" s="33"/>
      <c r="D55" s="33"/>
      <c r="E55" s="33"/>
      <c r="F55" s="33"/>
      <c r="G55" s="33"/>
      <c r="H55" s="96"/>
      <c r="I55" s="96"/>
    </row>
    <row r="56" spans="1:9" ht="14.25" customHeight="1">
      <c r="A56" s="46" t="s">
        <v>546</v>
      </c>
      <c r="B56" s="45" t="s">
        <v>98</v>
      </c>
      <c r="C56" s="33"/>
      <c r="D56" s="33"/>
      <c r="E56" s="33">
        <v>4</v>
      </c>
      <c r="F56" s="33">
        <v>1</v>
      </c>
      <c r="G56" s="33">
        <v>9</v>
      </c>
      <c r="H56" s="97">
        <f>SUM(H57:H60)</f>
        <v>66333321</v>
      </c>
      <c r="I56" s="97">
        <f>SUM(I57:I60)</f>
        <v>111021216</v>
      </c>
    </row>
    <row r="57" spans="1:9" ht="13.5" customHeight="1">
      <c r="A57" s="33" t="s">
        <v>547</v>
      </c>
      <c r="B57" s="5" t="s">
        <v>548</v>
      </c>
      <c r="C57" s="33"/>
      <c r="D57" s="33" t="s">
        <v>150</v>
      </c>
      <c r="E57" s="33">
        <v>4</v>
      </c>
      <c r="F57" s="33">
        <v>2</v>
      </c>
      <c r="G57" s="33">
        <v>0</v>
      </c>
      <c r="H57" s="96">
        <v>0</v>
      </c>
      <c r="I57" s="96"/>
    </row>
    <row r="58" spans="1:9" ht="12.75" customHeight="1">
      <c r="A58" s="33" t="s">
        <v>549</v>
      </c>
      <c r="B58" s="5" t="s">
        <v>550</v>
      </c>
      <c r="C58" s="33"/>
      <c r="D58" s="33" t="s">
        <v>150</v>
      </c>
      <c r="E58" s="33">
        <v>4</v>
      </c>
      <c r="F58" s="33">
        <v>2</v>
      </c>
      <c r="G58" s="33">
        <v>1</v>
      </c>
      <c r="H58" s="96">
        <v>9513481</v>
      </c>
      <c r="I58" s="96">
        <v>11251352</v>
      </c>
    </row>
    <row r="59" spans="1:9" ht="12.75" customHeight="1">
      <c r="A59" s="33" t="s">
        <v>551</v>
      </c>
      <c r="B59" s="5" t="s">
        <v>552</v>
      </c>
      <c r="C59" s="33"/>
      <c r="D59" s="33" t="s">
        <v>150</v>
      </c>
      <c r="E59" s="33">
        <v>4</v>
      </c>
      <c r="F59" s="33">
        <v>2</v>
      </c>
      <c r="G59" s="33">
        <v>2</v>
      </c>
      <c r="H59" s="96">
        <v>55770000</v>
      </c>
      <c r="I59" s="96">
        <v>99510922</v>
      </c>
    </row>
    <row r="60" spans="1:9" ht="27.75" customHeight="1">
      <c r="A60" s="33" t="s">
        <v>553</v>
      </c>
      <c r="B60" s="5" t="s">
        <v>554</v>
      </c>
      <c r="C60" s="33"/>
      <c r="D60" s="33" t="s">
        <v>150</v>
      </c>
      <c r="E60" s="33">
        <v>4</v>
      </c>
      <c r="F60" s="33">
        <v>2</v>
      </c>
      <c r="G60" s="33">
        <v>3</v>
      </c>
      <c r="H60" s="96">
        <v>1049840</v>
      </c>
      <c r="I60" s="96">
        <v>258942</v>
      </c>
    </row>
    <row r="61" spans="1:9" ht="14.25" customHeight="1">
      <c r="A61" s="46" t="s">
        <v>555</v>
      </c>
      <c r="B61" s="45" t="s">
        <v>99</v>
      </c>
      <c r="C61" s="33"/>
      <c r="D61" s="33"/>
      <c r="E61" s="33">
        <v>4</v>
      </c>
      <c r="F61" s="33">
        <v>2</v>
      </c>
      <c r="G61" s="33">
        <v>4</v>
      </c>
      <c r="H61" s="97">
        <f>SUM(H62:H67)</f>
        <v>61445551</v>
      </c>
      <c r="I61" s="97">
        <f>SUM(I62:I67)</f>
        <v>97841256</v>
      </c>
    </row>
    <row r="62" spans="1:9" ht="12.75" customHeight="1">
      <c r="A62" s="33" t="s">
        <v>556</v>
      </c>
      <c r="B62" s="5" t="s">
        <v>557</v>
      </c>
      <c r="C62" s="33"/>
      <c r="D62" s="33" t="s">
        <v>158</v>
      </c>
      <c r="E62" s="33">
        <v>4</v>
      </c>
      <c r="F62" s="33">
        <v>2</v>
      </c>
      <c r="G62" s="33">
        <v>5</v>
      </c>
      <c r="H62" s="96">
        <v>48750</v>
      </c>
      <c r="I62" s="96">
        <v>0</v>
      </c>
    </row>
    <row r="63" spans="1:9" ht="15.75" customHeight="1">
      <c r="A63" s="33" t="s">
        <v>558</v>
      </c>
      <c r="B63" s="5" t="s">
        <v>559</v>
      </c>
      <c r="C63" s="33"/>
      <c r="D63" s="33" t="s">
        <v>158</v>
      </c>
      <c r="E63" s="33">
        <v>4</v>
      </c>
      <c r="F63" s="33">
        <v>2</v>
      </c>
      <c r="G63" s="33">
        <v>6</v>
      </c>
      <c r="H63" s="96">
        <v>0</v>
      </c>
      <c r="I63" s="96">
        <v>1742309</v>
      </c>
    </row>
    <row r="64" spans="1:9" ht="14.25" customHeight="1">
      <c r="A64" s="33" t="s">
        <v>560</v>
      </c>
      <c r="B64" s="5" t="s">
        <v>561</v>
      </c>
      <c r="C64" s="33"/>
      <c r="D64" s="33" t="s">
        <v>158</v>
      </c>
      <c r="E64" s="33">
        <v>4</v>
      </c>
      <c r="F64" s="33">
        <v>2</v>
      </c>
      <c r="G64" s="33">
        <v>7</v>
      </c>
      <c r="H64" s="96">
        <v>58205980</v>
      </c>
      <c r="I64" s="96">
        <v>94177024</v>
      </c>
    </row>
    <row r="65" spans="1:9" ht="12" customHeight="1">
      <c r="A65" s="33" t="s">
        <v>562</v>
      </c>
      <c r="B65" s="5" t="s">
        <v>563</v>
      </c>
      <c r="C65" s="33"/>
      <c r="D65" s="33" t="s">
        <v>158</v>
      </c>
      <c r="E65" s="33">
        <v>4</v>
      </c>
      <c r="F65" s="33">
        <v>2</v>
      </c>
      <c r="G65" s="33">
        <v>8</v>
      </c>
      <c r="H65" s="96">
        <v>2600312</v>
      </c>
      <c r="I65" s="96">
        <v>620218</v>
      </c>
    </row>
    <row r="66" spans="1:9" ht="13.5" customHeight="1">
      <c r="A66" s="33" t="s">
        <v>564</v>
      </c>
      <c r="B66" s="5" t="s">
        <v>565</v>
      </c>
      <c r="C66" s="33"/>
      <c r="D66" s="33" t="s">
        <v>158</v>
      </c>
      <c r="E66" s="33">
        <v>4</v>
      </c>
      <c r="F66" s="33">
        <v>2</v>
      </c>
      <c r="G66" s="33">
        <v>9</v>
      </c>
      <c r="H66" s="96">
        <v>590509</v>
      </c>
      <c r="I66" s="96">
        <v>1301705</v>
      </c>
    </row>
    <row r="67" spans="1:9" ht="27" customHeight="1">
      <c r="A67" s="33" t="s">
        <v>566</v>
      </c>
      <c r="B67" s="5" t="s">
        <v>567</v>
      </c>
      <c r="C67" s="33"/>
      <c r="D67" s="33" t="s">
        <v>158</v>
      </c>
      <c r="E67" s="33">
        <v>4</v>
      </c>
      <c r="F67" s="33">
        <v>3</v>
      </c>
      <c r="G67" s="33">
        <v>0</v>
      </c>
      <c r="H67" s="96">
        <v>0</v>
      </c>
      <c r="I67" s="96">
        <v>0</v>
      </c>
    </row>
    <row r="68" spans="1:9" ht="14.25" customHeight="1">
      <c r="A68" s="46" t="s">
        <v>568</v>
      </c>
      <c r="B68" s="45" t="s">
        <v>100</v>
      </c>
      <c r="C68" s="33"/>
      <c r="D68" s="33"/>
      <c r="E68" s="33">
        <v>4</v>
      </c>
      <c r="F68" s="33">
        <v>3</v>
      </c>
      <c r="G68" s="33">
        <v>1</v>
      </c>
      <c r="H68" s="97">
        <f>H56-H61</f>
        <v>4887770</v>
      </c>
      <c r="I68" s="97">
        <f>I56-I61</f>
        <v>13179960</v>
      </c>
    </row>
    <row r="69" spans="1:9" ht="14.25" customHeight="1">
      <c r="A69" s="46" t="s">
        <v>569</v>
      </c>
      <c r="B69" s="45" t="s">
        <v>101</v>
      </c>
      <c r="C69" s="33"/>
      <c r="D69" s="33"/>
      <c r="E69" s="33">
        <v>4</v>
      </c>
      <c r="F69" s="33">
        <v>3</v>
      </c>
      <c r="G69" s="33">
        <v>2</v>
      </c>
      <c r="H69" s="97">
        <v>0</v>
      </c>
      <c r="I69" s="97">
        <v>0</v>
      </c>
    </row>
    <row r="70" spans="1:9" ht="13.5" customHeight="1">
      <c r="A70" s="46" t="s">
        <v>570</v>
      </c>
      <c r="B70" s="5" t="s">
        <v>571</v>
      </c>
      <c r="C70" s="33"/>
      <c r="D70" s="33"/>
      <c r="E70" s="33">
        <v>4</v>
      </c>
      <c r="F70" s="33">
        <v>3</v>
      </c>
      <c r="G70" s="33">
        <v>3</v>
      </c>
      <c r="H70" s="96">
        <f>H39+H53+H68</f>
        <v>17542365.570000008</v>
      </c>
      <c r="I70" s="96">
        <f>I39+I53+I68</f>
        <v>18943648</v>
      </c>
    </row>
    <row r="71" spans="1:9" ht="14.25" customHeight="1">
      <c r="A71" s="46" t="s">
        <v>572</v>
      </c>
      <c r="B71" s="5" t="s">
        <v>573</v>
      </c>
      <c r="C71" s="33"/>
      <c r="D71" s="33"/>
      <c r="E71" s="33">
        <v>4</v>
      </c>
      <c r="F71" s="33">
        <v>3</v>
      </c>
      <c r="G71" s="33">
        <v>4</v>
      </c>
      <c r="H71" s="96">
        <f>+H54+H69</f>
        <v>18848785</v>
      </c>
      <c r="I71" s="96">
        <f>+I54+I69</f>
        <v>20890336</v>
      </c>
    </row>
    <row r="72" spans="1:9" ht="12.75" customHeight="1">
      <c r="A72" s="46" t="s">
        <v>574</v>
      </c>
      <c r="B72" s="5" t="s">
        <v>575</v>
      </c>
      <c r="C72" s="33"/>
      <c r="D72" s="33"/>
      <c r="E72" s="33">
        <v>4</v>
      </c>
      <c r="F72" s="33">
        <v>3</v>
      </c>
      <c r="G72" s="33">
        <v>5</v>
      </c>
      <c r="H72" s="96"/>
      <c r="I72" s="96"/>
    </row>
    <row r="73" spans="1:9" ht="13.5" customHeight="1">
      <c r="A73" s="46" t="s">
        <v>576</v>
      </c>
      <c r="B73" s="5" t="s">
        <v>577</v>
      </c>
      <c r="C73" s="33"/>
      <c r="D73" s="33"/>
      <c r="E73" s="33">
        <v>4</v>
      </c>
      <c r="F73" s="33">
        <v>3</v>
      </c>
      <c r="G73" s="33">
        <v>6</v>
      </c>
      <c r="H73" s="96">
        <f>H71-H70</f>
        <v>1306419.4299999923</v>
      </c>
      <c r="I73" s="96">
        <f>I71-I70</f>
        <v>1946688</v>
      </c>
    </row>
    <row r="74" spans="1:9" ht="13.5" customHeight="1">
      <c r="A74" s="46" t="s">
        <v>578</v>
      </c>
      <c r="B74" s="5" t="s">
        <v>579</v>
      </c>
      <c r="C74" s="33"/>
      <c r="D74" s="33"/>
      <c r="E74" s="33">
        <v>4</v>
      </c>
      <c r="F74" s="33">
        <v>3</v>
      </c>
      <c r="G74" s="33">
        <v>7</v>
      </c>
      <c r="H74" s="96">
        <v>4241178</v>
      </c>
      <c r="I74" s="96">
        <v>6187866</v>
      </c>
    </row>
    <row r="75" spans="1:9" ht="14.25" customHeight="1">
      <c r="A75" s="46" t="s">
        <v>580</v>
      </c>
      <c r="B75" s="5" t="s">
        <v>581</v>
      </c>
      <c r="C75" s="33"/>
      <c r="D75" s="33" t="s">
        <v>150</v>
      </c>
      <c r="E75" s="33">
        <v>4</v>
      </c>
      <c r="F75" s="33">
        <v>3</v>
      </c>
      <c r="G75" s="33">
        <v>8</v>
      </c>
      <c r="H75" s="96"/>
      <c r="I75" s="96"/>
    </row>
    <row r="76" spans="1:9" ht="15" customHeight="1">
      <c r="A76" s="46" t="s">
        <v>582</v>
      </c>
      <c r="B76" s="5" t="s">
        <v>583</v>
      </c>
      <c r="C76" s="33"/>
      <c r="D76" s="33" t="s">
        <v>158</v>
      </c>
      <c r="E76" s="33">
        <v>4</v>
      </c>
      <c r="F76" s="33">
        <v>3</v>
      </c>
      <c r="G76" s="33">
        <v>9</v>
      </c>
      <c r="H76" s="96"/>
      <c r="I76" s="96"/>
    </row>
    <row r="77" spans="1:9" ht="26.25" customHeight="1">
      <c r="A77" s="46" t="s">
        <v>584</v>
      </c>
      <c r="B77" s="5" t="s">
        <v>585</v>
      </c>
      <c r="C77" s="33"/>
      <c r="D77" s="33"/>
      <c r="E77" s="33">
        <v>4</v>
      </c>
      <c r="F77" s="33">
        <v>4</v>
      </c>
      <c r="G77" s="33">
        <v>0</v>
      </c>
      <c r="H77" s="96">
        <v>2934758</v>
      </c>
      <c r="I77" s="96">
        <v>4241178</v>
      </c>
    </row>
    <row r="79" spans="1:11" ht="12.75">
      <c r="A79" s="80" t="s">
        <v>586</v>
      </c>
      <c r="B79" s="81" t="s">
        <v>606</v>
      </c>
      <c r="I79" s="38" t="s">
        <v>628</v>
      </c>
      <c r="K79" s="105"/>
    </row>
    <row r="80" spans="1:9" ht="12.75">
      <c r="A80" s="80" t="s">
        <v>587</v>
      </c>
      <c r="B80" s="81" t="s">
        <v>618</v>
      </c>
      <c r="E80" s="36"/>
      <c r="F80" s="36"/>
      <c r="H80" s="22" t="s">
        <v>313</v>
      </c>
      <c r="I80" s="82" t="s">
        <v>627</v>
      </c>
    </row>
    <row r="84" ht="12.75">
      <c r="I84" s="105"/>
    </row>
  </sheetData>
  <sheetProtection/>
  <mergeCells count="17">
    <mergeCell ref="H17:H18"/>
    <mergeCell ref="I17:I18"/>
    <mergeCell ref="A10:I10"/>
    <mergeCell ref="B14:B18"/>
    <mergeCell ref="C14:C18"/>
    <mergeCell ref="D14:D18"/>
    <mergeCell ref="E14:G18"/>
    <mergeCell ref="E19:G19"/>
    <mergeCell ref="E20:G20"/>
    <mergeCell ref="A14:A18"/>
    <mergeCell ref="B3:I3"/>
    <mergeCell ref="B4:I4"/>
    <mergeCell ref="B5:I5"/>
    <mergeCell ref="B6:I6"/>
    <mergeCell ref="B7:I7"/>
    <mergeCell ref="A11:I11"/>
    <mergeCell ref="H14:I16"/>
  </mergeCells>
  <printOptions horizontalCentered="1"/>
  <pageMargins left="0.1968503937007874" right="0.1968503937007874" top="0.7874015748031497" bottom="0.1968503937007874" header="0" footer="0"/>
  <pageSetup fitToHeight="2" fitToWidth="1" horizontalDpi="300" verticalDpi="300" orientation="portrait" paperSize="9" scale="82" r:id="rId1"/>
  <rowBreaks count="1" manualBreakCount="1">
    <brk id="32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22">
      <pane xSplit="4" ySplit="4" topLeftCell="E49" activePane="bottomRight" state="frozen"/>
      <selection pane="topLeft" activeCell="A22" sqref="A22"/>
      <selection pane="topRight" activeCell="E22" sqref="E22"/>
      <selection pane="bottomLeft" activeCell="A26" sqref="A26"/>
      <selection pane="bottomRight" activeCell="F54" sqref="F54"/>
    </sheetView>
  </sheetViews>
  <sheetFormatPr defaultColWidth="9.00390625" defaultRowHeight="12.75"/>
  <cols>
    <col min="1" max="1" width="55.00390625" style="22" customWidth="1"/>
    <col min="2" max="2" width="2.75390625" style="22" customWidth="1"/>
    <col min="3" max="3" width="2.25390625" style="22" customWidth="1"/>
    <col min="4" max="4" width="2.75390625" style="22" customWidth="1"/>
    <col min="5" max="12" width="12.00390625" style="22" customWidth="1"/>
    <col min="13" max="16384" width="9.125" style="22" customWidth="1"/>
  </cols>
  <sheetData>
    <row r="1" spans="8:12" ht="13.5">
      <c r="H1" s="6"/>
      <c r="K1" s="47"/>
      <c r="L1" s="3" t="s">
        <v>108</v>
      </c>
    </row>
    <row r="2" spans="8:12" ht="13.5">
      <c r="H2" s="6"/>
      <c r="K2" s="198" t="s">
        <v>143</v>
      </c>
      <c r="L2" s="199"/>
    </row>
    <row r="3" spans="1:12" ht="12.75">
      <c r="A3" s="62" t="s">
        <v>314</v>
      </c>
      <c r="B3" s="195" t="s">
        <v>602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2" ht="12.75">
      <c r="A4" s="62" t="s">
        <v>159</v>
      </c>
      <c r="B4" s="195" t="s">
        <v>592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2" ht="12.75">
      <c r="A5" s="62" t="s">
        <v>160</v>
      </c>
      <c r="B5" s="195" t="s">
        <v>603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2" ht="12.75">
      <c r="A6" s="62" t="s">
        <v>162</v>
      </c>
      <c r="B6" s="200" t="s">
        <v>604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9:12" ht="12.75">
      <c r="I7" s="36"/>
      <c r="J7" s="36"/>
      <c r="K7" s="36"/>
      <c r="L7" s="36"/>
    </row>
    <row r="8" spans="9:12" ht="12.75">
      <c r="I8" s="36"/>
      <c r="J8" s="36"/>
      <c r="K8" s="36"/>
      <c r="L8" s="36"/>
    </row>
    <row r="9" spans="9:12" ht="12.75">
      <c r="I9" s="36"/>
      <c r="J9" s="36"/>
      <c r="K9" s="36"/>
      <c r="L9" s="36"/>
    </row>
    <row r="10" spans="9:12" ht="12.75">
      <c r="I10" s="36"/>
      <c r="J10" s="36"/>
      <c r="K10" s="36"/>
      <c r="L10" s="36"/>
    </row>
    <row r="12" spans="1:12" ht="16.5" thickBot="1">
      <c r="A12" s="205" t="s">
        <v>0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</row>
    <row r="13" spans="1:12" ht="13.5" thickTop="1">
      <c r="A13" s="206" t="s">
        <v>607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</row>
    <row r="16" ht="12.75">
      <c r="L16" s="22" t="s">
        <v>488</v>
      </c>
    </row>
    <row r="17" ht="0.75" customHeight="1"/>
    <row r="18" ht="12.75" hidden="1"/>
    <row r="19" spans="1:12" ht="26.25" customHeight="1">
      <c r="A19" s="195" t="s">
        <v>1</v>
      </c>
      <c r="B19" s="204" t="s">
        <v>491</v>
      </c>
      <c r="C19" s="204"/>
      <c r="D19" s="204"/>
      <c r="E19" s="195" t="s">
        <v>2</v>
      </c>
      <c r="F19" s="195"/>
      <c r="G19" s="195"/>
      <c r="H19" s="195"/>
      <c r="I19" s="195"/>
      <c r="J19" s="195"/>
      <c r="K19" s="204" t="s">
        <v>3</v>
      </c>
      <c r="L19" s="207" t="s">
        <v>4</v>
      </c>
    </row>
    <row r="20" spans="1:12" ht="15" customHeight="1">
      <c r="A20" s="195"/>
      <c r="B20" s="204"/>
      <c r="C20" s="204"/>
      <c r="D20" s="204"/>
      <c r="E20" s="195"/>
      <c r="F20" s="195"/>
      <c r="G20" s="195"/>
      <c r="H20" s="195"/>
      <c r="I20" s="195"/>
      <c r="J20" s="195"/>
      <c r="K20" s="204"/>
      <c r="L20" s="207"/>
    </row>
    <row r="21" spans="1:12" ht="16.5" customHeight="1" hidden="1">
      <c r="A21" s="195"/>
      <c r="B21" s="204"/>
      <c r="C21" s="204"/>
      <c r="D21" s="204"/>
      <c r="E21" s="195"/>
      <c r="F21" s="195"/>
      <c r="G21" s="195"/>
      <c r="H21" s="195"/>
      <c r="I21" s="195"/>
      <c r="J21" s="195"/>
      <c r="K21" s="204"/>
      <c r="L21" s="207"/>
    </row>
    <row r="22" spans="1:12" ht="139.5" customHeight="1">
      <c r="A22" s="195"/>
      <c r="B22" s="204"/>
      <c r="C22" s="204"/>
      <c r="D22" s="204"/>
      <c r="E22" s="204" t="s">
        <v>5</v>
      </c>
      <c r="F22" s="54" t="s">
        <v>6</v>
      </c>
      <c r="G22" s="204" t="s">
        <v>7</v>
      </c>
      <c r="H22" s="204" t="s">
        <v>8</v>
      </c>
      <c r="I22" s="204" t="s">
        <v>9</v>
      </c>
      <c r="J22" s="98" t="s">
        <v>10</v>
      </c>
      <c r="K22" s="204"/>
      <c r="L22" s="207"/>
    </row>
    <row r="23" spans="1:12" ht="81" customHeight="1" hidden="1">
      <c r="A23" s="5"/>
      <c r="B23" s="204"/>
      <c r="C23" s="204"/>
      <c r="D23" s="204"/>
      <c r="E23" s="204"/>
      <c r="F23" s="54" t="s">
        <v>11</v>
      </c>
      <c r="G23" s="204"/>
      <c r="H23" s="204"/>
      <c r="I23" s="204"/>
      <c r="J23" s="98"/>
      <c r="K23" s="204"/>
      <c r="L23" s="98"/>
    </row>
    <row r="24" spans="1:12" ht="41.25" customHeight="1" hidden="1">
      <c r="A24" s="5"/>
      <c r="B24" s="204"/>
      <c r="C24" s="204"/>
      <c r="D24" s="204"/>
      <c r="E24" s="204"/>
      <c r="F24" s="54"/>
      <c r="G24" s="204"/>
      <c r="H24" s="204"/>
      <c r="I24" s="204"/>
      <c r="J24" s="98" t="s">
        <v>12</v>
      </c>
      <c r="K24" s="204"/>
      <c r="L24" s="98"/>
    </row>
    <row r="25" spans="1:12" ht="13.5">
      <c r="A25" s="33">
        <v>1</v>
      </c>
      <c r="B25" s="132">
        <v>2</v>
      </c>
      <c r="C25" s="132"/>
      <c r="D25" s="132"/>
      <c r="E25" s="33">
        <v>3</v>
      </c>
      <c r="F25" s="33">
        <v>4</v>
      </c>
      <c r="G25" s="33">
        <v>5</v>
      </c>
      <c r="H25" s="33">
        <v>6</v>
      </c>
      <c r="I25" s="33">
        <v>7</v>
      </c>
      <c r="J25" s="46">
        <v>8</v>
      </c>
      <c r="K25" s="33">
        <v>9</v>
      </c>
      <c r="L25" s="46">
        <v>10</v>
      </c>
    </row>
    <row r="26" spans="1:12" ht="16.5" customHeight="1">
      <c r="A26" s="45" t="s">
        <v>609</v>
      </c>
      <c r="B26" s="33">
        <v>9</v>
      </c>
      <c r="C26" s="33">
        <v>0</v>
      </c>
      <c r="D26" s="33">
        <v>1</v>
      </c>
      <c r="E26" s="103">
        <v>71600775</v>
      </c>
      <c r="F26" s="103"/>
      <c r="G26" s="103"/>
      <c r="H26" s="103">
        <v>42334385</v>
      </c>
      <c r="I26" s="103">
        <v>10077633</v>
      </c>
      <c r="J26" s="103">
        <f>SUM(E26:I26)</f>
        <v>124012793</v>
      </c>
      <c r="K26" s="103"/>
      <c r="L26" s="103">
        <f>SUM(J26:K26)</f>
        <v>124012793</v>
      </c>
    </row>
    <row r="27" spans="1:12" ht="18.75" customHeight="1">
      <c r="A27" s="5" t="s">
        <v>13</v>
      </c>
      <c r="B27" s="33">
        <v>9</v>
      </c>
      <c r="C27" s="33">
        <v>0</v>
      </c>
      <c r="D27" s="33">
        <v>2</v>
      </c>
      <c r="E27" s="104"/>
      <c r="F27" s="104"/>
      <c r="G27" s="104"/>
      <c r="H27" s="104"/>
      <c r="I27" s="104"/>
      <c r="J27" s="103">
        <f aca="true" t="shared" si="0" ref="J27:J49">SUM(E27:I27)</f>
        <v>0</v>
      </c>
      <c r="K27" s="104"/>
      <c r="L27" s="103">
        <f aca="true" t="shared" si="1" ref="L27:L49">SUM(J27:K27)</f>
        <v>0</v>
      </c>
    </row>
    <row r="28" spans="1:12" ht="19.5" customHeight="1">
      <c r="A28" s="5" t="s">
        <v>14</v>
      </c>
      <c r="B28" s="33">
        <v>9</v>
      </c>
      <c r="C28" s="33">
        <v>0</v>
      </c>
      <c r="D28" s="33">
        <v>3</v>
      </c>
      <c r="E28" s="104"/>
      <c r="F28" s="104"/>
      <c r="G28" s="104"/>
      <c r="H28" s="104"/>
      <c r="I28" s="104">
        <v>-642916</v>
      </c>
      <c r="J28" s="103">
        <f t="shared" si="0"/>
        <v>-642916</v>
      </c>
      <c r="K28" s="104"/>
      <c r="L28" s="103">
        <f t="shared" si="1"/>
        <v>-642916</v>
      </c>
    </row>
    <row r="29" spans="1:12" ht="18.75" customHeight="1">
      <c r="A29" s="202" t="s">
        <v>610</v>
      </c>
      <c r="B29" s="132">
        <v>9</v>
      </c>
      <c r="C29" s="132">
        <v>0</v>
      </c>
      <c r="D29" s="132">
        <v>4</v>
      </c>
      <c r="E29" s="201">
        <f>SUM(E26:E28)</f>
        <v>71600775</v>
      </c>
      <c r="F29" s="201">
        <f aca="true" t="shared" si="2" ref="F29:L29">SUM(F26:F28)</f>
        <v>0</v>
      </c>
      <c r="G29" s="201">
        <f t="shared" si="2"/>
        <v>0</v>
      </c>
      <c r="H29" s="201">
        <f t="shared" si="2"/>
        <v>42334385</v>
      </c>
      <c r="I29" s="201">
        <f t="shared" si="2"/>
        <v>9434717</v>
      </c>
      <c r="J29" s="201">
        <f t="shared" si="2"/>
        <v>123369877</v>
      </c>
      <c r="K29" s="201">
        <f t="shared" si="2"/>
        <v>0</v>
      </c>
      <c r="L29" s="201">
        <f t="shared" si="2"/>
        <v>123369877</v>
      </c>
    </row>
    <row r="30" spans="1:12" ht="15" customHeight="1">
      <c r="A30" s="203"/>
      <c r="B30" s="132"/>
      <c r="C30" s="132"/>
      <c r="D30" s="132"/>
      <c r="E30" s="201"/>
      <c r="F30" s="201"/>
      <c r="G30" s="201"/>
      <c r="H30" s="201"/>
      <c r="I30" s="201"/>
      <c r="J30" s="201"/>
      <c r="K30" s="201"/>
      <c r="L30" s="201"/>
    </row>
    <row r="31" spans="1:12" ht="12.75">
      <c r="A31" s="5" t="s">
        <v>15</v>
      </c>
      <c r="B31" s="33">
        <v>9</v>
      </c>
      <c r="C31" s="33">
        <v>0</v>
      </c>
      <c r="D31" s="33">
        <v>5</v>
      </c>
      <c r="E31" s="104"/>
      <c r="F31" s="104"/>
      <c r="G31" s="104"/>
      <c r="H31" s="104"/>
      <c r="I31" s="104"/>
      <c r="J31" s="103">
        <f t="shared" si="0"/>
        <v>0</v>
      </c>
      <c r="K31" s="104"/>
      <c r="L31" s="103">
        <f t="shared" si="1"/>
        <v>0</v>
      </c>
    </row>
    <row r="32" spans="1:12" ht="33" customHeight="1">
      <c r="A32" s="5" t="s">
        <v>16</v>
      </c>
      <c r="B32" s="33">
        <v>9</v>
      </c>
      <c r="C32" s="33">
        <v>0</v>
      </c>
      <c r="D32" s="33">
        <v>6</v>
      </c>
      <c r="E32" s="104"/>
      <c r="F32" s="104"/>
      <c r="G32" s="104"/>
      <c r="H32" s="104"/>
      <c r="I32" s="104"/>
      <c r="J32" s="103">
        <f t="shared" si="0"/>
        <v>0</v>
      </c>
      <c r="K32" s="104"/>
      <c r="L32" s="103">
        <f t="shared" si="1"/>
        <v>0</v>
      </c>
    </row>
    <row r="33" spans="1:12" ht="32.25" customHeight="1">
      <c r="A33" s="5" t="s">
        <v>17</v>
      </c>
      <c r="B33" s="33">
        <v>9</v>
      </c>
      <c r="C33" s="33">
        <v>0</v>
      </c>
      <c r="D33" s="33">
        <v>7</v>
      </c>
      <c r="E33" s="104"/>
      <c r="F33" s="104"/>
      <c r="G33" s="104"/>
      <c r="H33" s="104"/>
      <c r="I33" s="104"/>
      <c r="J33" s="103">
        <f t="shared" si="0"/>
        <v>0</v>
      </c>
      <c r="K33" s="104"/>
      <c r="L33" s="103">
        <f t="shared" si="1"/>
        <v>0</v>
      </c>
    </row>
    <row r="34" spans="1:12" ht="16.5" customHeight="1">
      <c r="A34" s="5" t="s">
        <v>18</v>
      </c>
      <c r="B34" s="33">
        <v>9</v>
      </c>
      <c r="C34" s="33">
        <v>0</v>
      </c>
      <c r="D34" s="33">
        <v>8</v>
      </c>
      <c r="E34" s="104"/>
      <c r="F34" s="104"/>
      <c r="G34" s="104"/>
      <c r="H34" s="104"/>
      <c r="I34" s="104">
        <v>6897818</v>
      </c>
      <c r="J34" s="103">
        <f t="shared" si="0"/>
        <v>6897818</v>
      </c>
      <c r="K34" s="104"/>
      <c r="L34" s="103">
        <f t="shared" si="1"/>
        <v>6897818</v>
      </c>
    </row>
    <row r="35" spans="1:12" ht="18.75" customHeight="1">
      <c r="A35" s="5" t="s">
        <v>19</v>
      </c>
      <c r="B35" s="33">
        <v>9</v>
      </c>
      <c r="C35" s="33">
        <v>0</v>
      </c>
      <c r="D35" s="33">
        <v>9</v>
      </c>
      <c r="E35" s="104">
        <v>6557290</v>
      </c>
      <c r="F35" s="104"/>
      <c r="G35" s="104"/>
      <c r="H35" s="104">
        <v>2693397</v>
      </c>
      <c r="I35" s="104"/>
      <c r="J35" s="103">
        <f t="shared" si="0"/>
        <v>9250687</v>
      </c>
      <c r="K35" s="104"/>
      <c r="L35" s="103">
        <f t="shared" si="1"/>
        <v>9250687</v>
      </c>
    </row>
    <row r="36" spans="1:12" ht="29.25" customHeight="1">
      <c r="A36" s="5" t="s">
        <v>20</v>
      </c>
      <c r="B36" s="33">
        <v>9</v>
      </c>
      <c r="C36" s="33">
        <v>1</v>
      </c>
      <c r="D36" s="33">
        <v>0</v>
      </c>
      <c r="E36" s="104"/>
      <c r="F36" s="104"/>
      <c r="G36" s="104"/>
      <c r="H36" s="104">
        <v>-4181658</v>
      </c>
      <c r="I36" s="104">
        <v>6371274</v>
      </c>
      <c r="J36" s="103">
        <f t="shared" si="0"/>
        <v>2189616</v>
      </c>
      <c r="K36" s="104"/>
      <c r="L36" s="103">
        <f t="shared" si="1"/>
        <v>2189616</v>
      </c>
    </row>
    <row r="37" spans="1:12" ht="33.75" customHeight="1">
      <c r="A37" s="5" t="s">
        <v>21</v>
      </c>
      <c r="B37" s="33">
        <v>9</v>
      </c>
      <c r="C37" s="33">
        <v>1</v>
      </c>
      <c r="D37" s="33">
        <v>1</v>
      </c>
      <c r="E37" s="104">
        <v>-133877</v>
      </c>
      <c r="F37" s="104"/>
      <c r="G37" s="104"/>
      <c r="H37" s="104"/>
      <c r="I37" s="104">
        <v>133877</v>
      </c>
      <c r="J37" s="103">
        <f t="shared" si="0"/>
        <v>0</v>
      </c>
      <c r="K37" s="104"/>
      <c r="L37" s="103">
        <f t="shared" si="1"/>
        <v>0</v>
      </c>
    </row>
    <row r="38" spans="1:12" ht="32.25" customHeight="1">
      <c r="A38" s="45" t="s">
        <v>611</v>
      </c>
      <c r="B38" s="33">
        <v>9</v>
      </c>
      <c r="C38" s="33">
        <v>1</v>
      </c>
      <c r="D38" s="33">
        <v>2</v>
      </c>
      <c r="E38" s="103">
        <f>E29+E31+E32+E33+E34+E35-E36+E37</f>
        <v>78024188</v>
      </c>
      <c r="F38" s="103">
        <f aca="true" t="shared" si="3" ref="F38:L38">F29+F31+F32+F33+F34+F35-F36+F37</f>
        <v>0</v>
      </c>
      <c r="G38" s="103">
        <f t="shared" si="3"/>
        <v>0</v>
      </c>
      <c r="H38" s="103">
        <f t="shared" si="3"/>
        <v>49209440</v>
      </c>
      <c r="I38" s="103">
        <f t="shared" si="3"/>
        <v>10095138</v>
      </c>
      <c r="J38" s="103">
        <f t="shared" si="3"/>
        <v>137328766</v>
      </c>
      <c r="K38" s="103">
        <f t="shared" si="3"/>
        <v>0</v>
      </c>
      <c r="L38" s="103">
        <f t="shared" si="3"/>
        <v>137328766</v>
      </c>
    </row>
    <row r="39" spans="1:12" ht="18" customHeight="1">
      <c r="A39" s="5" t="s">
        <v>22</v>
      </c>
      <c r="B39" s="33">
        <v>9</v>
      </c>
      <c r="C39" s="33">
        <v>1</v>
      </c>
      <c r="D39" s="33">
        <v>3</v>
      </c>
      <c r="E39" s="104"/>
      <c r="F39" s="104"/>
      <c r="G39" s="104"/>
      <c r="H39" s="104"/>
      <c r="I39" s="104"/>
      <c r="J39" s="103">
        <f t="shared" si="0"/>
        <v>0</v>
      </c>
      <c r="K39" s="104"/>
      <c r="L39" s="103">
        <f t="shared" si="1"/>
        <v>0</v>
      </c>
    </row>
    <row r="40" spans="1:12" ht="18.75" customHeight="1">
      <c r="A40" s="5" t="s">
        <v>23</v>
      </c>
      <c r="B40" s="33">
        <v>9</v>
      </c>
      <c r="C40" s="33">
        <v>1</v>
      </c>
      <c r="D40" s="33">
        <v>4</v>
      </c>
      <c r="E40" s="104"/>
      <c r="F40" s="104"/>
      <c r="G40" s="104"/>
      <c r="H40" s="104"/>
      <c r="I40" s="104"/>
      <c r="J40" s="103">
        <f t="shared" si="0"/>
        <v>0</v>
      </c>
      <c r="K40" s="104"/>
      <c r="L40" s="103">
        <f t="shared" si="1"/>
        <v>0</v>
      </c>
    </row>
    <row r="41" spans="1:12" ht="13.5">
      <c r="A41" s="45" t="s">
        <v>612</v>
      </c>
      <c r="B41" s="132">
        <v>9</v>
      </c>
      <c r="C41" s="132">
        <v>1</v>
      </c>
      <c r="D41" s="132">
        <v>5</v>
      </c>
      <c r="E41" s="201">
        <f>SUM(E38:E40)</f>
        <v>78024188</v>
      </c>
      <c r="F41" s="201">
        <f aca="true" t="shared" si="4" ref="F41:L41">SUM(F38:F40)</f>
        <v>0</v>
      </c>
      <c r="G41" s="201">
        <f t="shared" si="4"/>
        <v>0</v>
      </c>
      <c r="H41" s="201">
        <f t="shared" si="4"/>
        <v>49209440</v>
      </c>
      <c r="I41" s="201">
        <f t="shared" si="4"/>
        <v>10095138</v>
      </c>
      <c r="J41" s="201">
        <f t="shared" si="4"/>
        <v>137328766</v>
      </c>
      <c r="K41" s="201">
        <f t="shared" si="4"/>
        <v>0</v>
      </c>
      <c r="L41" s="201">
        <f t="shared" si="4"/>
        <v>137328766</v>
      </c>
    </row>
    <row r="42" spans="1:12" ht="13.5">
      <c r="A42" s="45" t="s">
        <v>613</v>
      </c>
      <c r="B42" s="132"/>
      <c r="C42" s="132"/>
      <c r="D42" s="132"/>
      <c r="E42" s="201"/>
      <c r="F42" s="201"/>
      <c r="G42" s="201"/>
      <c r="H42" s="201"/>
      <c r="I42" s="201"/>
      <c r="J42" s="201"/>
      <c r="K42" s="201"/>
      <c r="L42" s="201"/>
    </row>
    <row r="43" spans="1:12" ht="18" customHeight="1">
      <c r="A43" s="5" t="s">
        <v>24</v>
      </c>
      <c r="B43" s="33">
        <v>9</v>
      </c>
      <c r="C43" s="33">
        <v>1</v>
      </c>
      <c r="D43" s="33">
        <v>6</v>
      </c>
      <c r="E43" s="104"/>
      <c r="F43" s="104"/>
      <c r="G43" s="104"/>
      <c r="H43" s="104"/>
      <c r="I43" s="104"/>
      <c r="J43" s="103">
        <f t="shared" si="0"/>
        <v>0</v>
      </c>
      <c r="K43" s="104"/>
      <c r="L43" s="103">
        <f t="shared" si="1"/>
        <v>0</v>
      </c>
    </row>
    <row r="44" spans="1:12" ht="30.75" customHeight="1">
      <c r="A44" s="5" t="s">
        <v>25</v>
      </c>
      <c r="B44" s="33">
        <v>9</v>
      </c>
      <c r="C44" s="33">
        <v>1</v>
      </c>
      <c r="D44" s="33">
        <v>7</v>
      </c>
      <c r="E44" s="104"/>
      <c r="F44" s="104"/>
      <c r="G44" s="104"/>
      <c r="H44" s="104"/>
      <c r="I44" s="104"/>
      <c r="J44" s="103">
        <f t="shared" si="0"/>
        <v>0</v>
      </c>
      <c r="K44" s="104"/>
      <c r="L44" s="103">
        <f t="shared" si="1"/>
        <v>0</v>
      </c>
    </row>
    <row r="45" spans="1:12" ht="31.5" customHeight="1">
      <c r="A45" s="5" t="s">
        <v>26</v>
      </c>
      <c r="B45" s="33">
        <v>9</v>
      </c>
      <c r="C45" s="33">
        <v>1</v>
      </c>
      <c r="D45" s="33">
        <v>8</v>
      </c>
      <c r="E45" s="104"/>
      <c r="F45" s="104"/>
      <c r="G45" s="104"/>
      <c r="H45" s="104"/>
      <c r="I45" s="104"/>
      <c r="J45" s="103">
        <f t="shared" si="0"/>
        <v>0</v>
      </c>
      <c r="K45" s="104"/>
      <c r="L45" s="103">
        <f t="shared" si="1"/>
        <v>0</v>
      </c>
    </row>
    <row r="46" spans="1:12" ht="18" customHeight="1">
      <c r="A46" s="5" t="s">
        <v>27</v>
      </c>
      <c r="B46" s="33">
        <v>9</v>
      </c>
      <c r="C46" s="33">
        <v>1</v>
      </c>
      <c r="D46" s="33">
        <v>9</v>
      </c>
      <c r="E46" s="104"/>
      <c r="F46" s="104"/>
      <c r="G46" s="104"/>
      <c r="H46" s="104"/>
      <c r="I46" s="104">
        <v>151631</v>
      </c>
      <c r="J46" s="103">
        <f t="shared" si="0"/>
        <v>151631</v>
      </c>
      <c r="K46" s="104"/>
      <c r="L46" s="103">
        <f t="shared" si="1"/>
        <v>151631</v>
      </c>
    </row>
    <row r="47" spans="1:12" ht="19.5" customHeight="1">
      <c r="A47" s="5" t="s">
        <v>28</v>
      </c>
      <c r="B47" s="33">
        <v>9</v>
      </c>
      <c r="C47" s="33">
        <v>2</v>
      </c>
      <c r="D47" s="33">
        <v>0</v>
      </c>
      <c r="E47" s="104"/>
      <c r="F47" s="104"/>
      <c r="G47" s="104"/>
      <c r="H47" s="104"/>
      <c r="I47" s="104"/>
      <c r="J47" s="103">
        <f t="shared" si="0"/>
        <v>0</v>
      </c>
      <c r="K47" s="104"/>
      <c r="L47" s="103">
        <f t="shared" si="1"/>
        <v>0</v>
      </c>
    </row>
    <row r="48" spans="1:12" ht="33.75" customHeight="1">
      <c r="A48" s="5" t="s">
        <v>29</v>
      </c>
      <c r="B48" s="33">
        <v>9</v>
      </c>
      <c r="C48" s="33">
        <v>2</v>
      </c>
      <c r="D48" s="33">
        <v>1</v>
      </c>
      <c r="E48" s="104"/>
      <c r="F48" s="104"/>
      <c r="G48" s="104"/>
      <c r="H48" s="104">
        <v>-3105600</v>
      </c>
      <c r="I48" s="104">
        <v>5137574</v>
      </c>
      <c r="J48" s="103">
        <f t="shared" si="0"/>
        <v>2031974</v>
      </c>
      <c r="K48" s="104"/>
      <c r="L48" s="103">
        <f t="shared" si="1"/>
        <v>2031974</v>
      </c>
    </row>
    <row r="49" spans="1:12" ht="33.75" customHeight="1">
      <c r="A49" s="5" t="s">
        <v>30</v>
      </c>
      <c r="B49" s="33">
        <v>9</v>
      </c>
      <c r="C49" s="33">
        <v>2</v>
      </c>
      <c r="D49" s="33">
        <v>2</v>
      </c>
      <c r="E49" s="104">
        <v>-48750</v>
      </c>
      <c r="F49" s="104"/>
      <c r="G49" s="104"/>
      <c r="H49" s="104"/>
      <c r="I49" s="104">
        <v>48750</v>
      </c>
      <c r="J49" s="103">
        <f t="shared" si="0"/>
        <v>0</v>
      </c>
      <c r="K49" s="104"/>
      <c r="L49" s="103">
        <f t="shared" si="1"/>
        <v>0</v>
      </c>
    </row>
    <row r="50" spans="1:12" ht="18.75" customHeight="1">
      <c r="A50" s="45" t="s">
        <v>622</v>
      </c>
      <c r="B50" s="132">
        <v>9</v>
      </c>
      <c r="C50" s="132">
        <v>2</v>
      </c>
      <c r="D50" s="132">
        <v>3</v>
      </c>
      <c r="E50" s="201">
        <f>E41+E43+E44+E45+E46+E47-E48+E49</f>
        <v>77975438</v>
      </c>
      <c r="F50" s="201">
        <f aca="true" t="shared" si="5" ref="F50:L50">F41+F43+F44+F45+F46+F47-F48+F49</f>
        <v>0</v>
      </c>
      <c r="G50" s="201">
        <f t="shared" si="5"/>
        <v>0</v>
      </c>
      <c r="H50" s="201">
        <f>H41+H43+H44+H45+H46+H47-H48+H49</f>
        <v>52315040</v>
      </c>
      <c r="I50" s="201">
        <f t="shared" si="5"/>
        <v>5157945</v>
      </c>
      <c r="J50" s="201">
        <f t="shared" si="5"/>
        <v>135448423</v>
      </c>
      <c r="K50" s="201">
        <f t="shared" si="5"/>
        <v>0</v>
      </c>
      <c r="L50" s="201">
        <f t="shared" si="5"/>
        <v>135448423</v>
      </c>
    </row>
    <row r="51" spans="1:12" ht="16.5" customHeight="1">
      <c r="A51" s="5" t="s">
        <v>31</v>
      </c>
      <c r="B51" s="132"/>
      <c r="C51" s="132"/>
      <c r="D51" s="132"/>
      <c r="E51" s="201"/>
      <c r="F51" s="201"/>
      <c r="G51" s="201"/>
      <c r="H51" s="201"/>
      <c r="I51" s="201"/>
      <c r="J51" s="201"/>
      <c r="K51" s="201"/>
      <c r="L51" s="201"/>
    </row>
    <row r="52" ht="12.75">
      <c r="A52" s="51"/>
    </row>
    <row r="53" spans="5:7" ht="12.75">
      <c r="E53" s="36"/>
      <c r="F53" s="36"/>
      <c r="G53" s="36"/>
    </row>
    <row r="54" spans="1:12" ht="12.75">
      <c r="A54" s="99" t="s">
        <v>605</v>
      </c>
      <c r="E54" s="36"/>
      <c r="F54" s="36"/>
      <c r="G54" s="36"/>
      <c r="L54" s="83" t="s">
        <v>628</v>
      </c>
    </row>
    <row r="55" spans="1:12" ht="12.75">
      <c r="A55" s="83"/>
      <c r="E55" s="36"/>
      <c r="F55" s="36"/>
      <c r="G55" s="36"/>
      <c r="I55" s="22" t="s">
        <v>313</v>
      </c>
      <c r="L55" s="84" t="s">
        <v>627</v>
      </c>
    </row>
    <row r="56" spans="1:7" ht="12.75">
      <c r="A56" s="84" t="s">
        <v>614</v>
      </c>
      <c r="E56" s="36"/>
      <c r="F56" s="36"/>
      <c r="G56" s="36"/>
    </row>
  </sheetData>
  <sheetProtection/>
  <mergeCells count="52">
    <mergeCell ref="A12:L12"/>
    <mergeCell ref="A13:L13"/>
    <mergeCell ref="A19:A22"/>
    <mergeCell ref="B19:D24"/>
    <mergeCell ref="E19:J20"/>
    <mergeCell ref="K19:K24"/>
    <mergeCell ref="L19:L22"/>
    <mergeCell ref="E21:J21"/>
    <mergeCell ref="J29:J30"/>
    <mergeCell ref="K29:K30"/>
    <mergeCell ref="H22:H24"/>
    <mergeCell ref="I22:I24"/>
    <mergeCell ref="E22:E24"/>
    <mergeCell ref="G22:G24"/>
    <mergeCell ref="F29:F30"/>
    <mergeCell ref="G29:G30"/>
    <mergeCell ref="B25:D25"/>
    <mergeCell ref="A29:A30"/>
    <mergeCell ref="B29:B30"/>
    <mergeCell ref="C29:C30"/>
    <mergeCell ref="D29:D30"/>
    <mergeCell ref="E29:E30"/>
    <mergeCell ref="G41:G42"/>
    <mergeCell ref="H41:H42"/>
    <mergeCell ref="L29:L30"/>
    <mergeCell ref="I41:I42"/>
    <mergeCell ref="B41:B42"/>
    <mergeCell ref="C41:C42"/>
    <mergeCell ref="D41:D42"/>
    <mergeCell ref="E41:E42"/>
    <mergeCell ref="H29:H30"/>
    <mergeCell ref="I29:I30"/>
    <mergeCell ref="K41:K42"/>
    <mergeCell ref="L41:L42"/>
    <mergeCell ref="B50:B51"/>
    <mergeCell ref="C50:C51"/>
    <mergeCell ref="D50:D51"/>
    <mergeCell ref="E50:E51"/>
    <mergeCell ref="F50:F51"/>
    <mergeCell ref="G50:G51"/>
    <mergeCell ref="H50:H51"/>
    <mergeCell ref="F41:F42"/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</mergeCells>
  <printOptions horizontalCentered="1"/>
  <pageMargins left="0.1968503937007874" right="0.1968503937007874" top="0.7086614173228347" bottom="0.1968503937007874" header="0.3937007874015748" footer="0"/>
  <pageSetup fitToHeight="1" fitToWidth="1" horizontalDpi="300" verticalDpi="3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4">
      <selection activeCell="C41" sqref="C41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0" t="s">
        <v>608</v>
      </c>
      <c r="B1" s="1" t="s">
        <v>108</v>
      </c>
      <c r="C1" s="8"/>
      <c r="E1" s="8"/>
      <c r="F1" s="8"/>
      <c r="G1" s="10"/>
      <c r="I1" s="11"/>
      <c r="J1" s="11"/>
      <c r="K1" s="11"/>
    </row>
    <row r="2" spans="1:11" ht="13.5">
      <c r="A2" s="208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09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55" t="s">
        <v>144</v>
      </c>
      <c r="B4" s="55" t="s">
        <v>145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56"/>
      <c r="B5" s="57"/>
    </row>
    <row r="6" spans="1:2" ht="13.5">
      <c r="A6" s="58"/>
      <c r="B6" s="57"/>
    </row>
    <row r="7" spans="1:2" ht="12.75">
      <c r="A7" s="59"/>
      <c r="B7" s="57"/>
    </row>
    <row r="8" spans="1:2" ht="12.75">
      <c r="A8" s="57"/>
      <c r="B8" s="60"/>
    </row>
    <row r="9" spans="1:2" ht="12.75">
      <c r="A9" s="47"/>
      <c r="B9" s="57"/>
    </row>
    <row r="10" spans="1:2" ht="12.75">
      <c r="A10" s="57"/>
      <c r="B10" s="57"/>
    </row>
    <row r="11" spans="1:2" ht="12.75">
      <c r="A11" s="57"/>
      <c r="B11" s="57"/>
    </row>
    <row r="12" spans="1:2" ht="12.75">
      <c r="A12" s="50"/>
      <c r="B12" s="57"/>
    </row>
    <row r="13" spans="1:2" ht="15" customHeight="1">
      <c r="A13" s="50"/>
      <c r="B13" s="57"/>
    </row>
    <row r="14" spans="1:2" ht="17.25" customHeight="1">
      <c r="A14" s="50"/>
      <c r="B14" s="57"/>
    </row>
    <row r="15" spans="1:2" ht="12.75">
      <c r="A15" s="50"/>
      <c r="B15" s="57"/>
    </row>
    <row r="16" spans="1:2" ht="12.75">
      <c r="A16" s="50"/>
      <c r="B16" s="57"/>
    </row>
    <row r="17" spans="1:2" ht="12.75">
      <c r="A17" s="50"/>
      <c r="B17" s="57"/>
    </row>
    <row r="18" spans="1:2" ht="13.5">
      <c r="A18" s="45"/>
      <c r="B18" s="57"/>
    </row>
    <row r="19" spans="1:2" ht="12.75">
      <c r="A19" s="50"/>
      <c r="B19" s="57"/>
    </row>
    <row r="20" spans="1:2" ht="12.75">
      <c r="A20" s="50"/>
      <c r="B20" s="57"/>
    </row>
    <row r="21" spans="1:2" ht="12.75">
      <c r="A21" s="50"/>
      <c r="B21" s="57"/>
    </row>
    <row r="22" spans="1:2" ht="17.25" customHeight="1">
      <c r="A22" s="56"/>
      <c r="B22" s="57"/>
    </row>
    <row r="23" spans="1:2" ht="12.75">
      <c r="A23" s="50"/>
      <c r="B23" s="57"/>
    </row>
    <row r="24" spans="1:2" ht="12.75">
      <c r="A24" s="50"/>
      <c r="B24" s="57"/>
    </row>
    <row r="25" spans="1:2" ht="12.75">
      <c r="A25" s="50"/>
      <c r="B25" s="57"/>
    </row>
    <row r="26" spans="1:2" ht="12.75">
      <c r="A26" s="50"/>
      <c r="B26" s="57"/>
    </row>
    <row r="27" spans="1:2" ht="12.75">
      <c r="A27" s="50"/>
      <c r="B27" s="57"/>
    </row>
    <row r="28" spans="1:2" ht="12.75">
      <c r="A28" s="50"/>
      <c r="B28" s="57"/>
    </row>
    <row r="30" spans="1:3" ht="13.5">
      <c r="A30" s="19" t="s">
        <v>615</v>
      </c>
      <c r="B30" s="107" t="s">
        <v>631</v>
      </c>
      <c r="C30" s="107"/>
    </row>
    <row r="31" spans="1:3" ht="13.5">
      <c r="A31" s="20"/>
      <c r="B31" s="108" t="s">
        <v>630</v>
      </c>
      <c r="C31" s="109"/>
    </row>
    <row r="32" ht="13.5">
      <c r="B32" s="10"/>
    </row>
    <row r="33" ht="12.75">
      <c r="B33" s="21"/>
    </row>
    <row r="34" ht="13.5">
      <c r="B34" s="10" t="s">
        <v>626</v>
      </c>
    </row>
    <row r="35" ht="12.75">
      <c r="B35" s="77" t="s">
        <v>627</v>
      </c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Meša Selimović</dc:creator>
  <cp:keywords/>
  <dc:description/>
  <cp:lastModifiedBy>Meša Selimović</cp:lastModifiedBy>
  <cp:lastPrinted>2014-02-20T15:03:37Z</cp:lastPrinted>
  <dcterms:created xsi:type="dcterms:W3CDTF">1998-02-10T09:25:46Z</dcterms:created>
  <dcterms:modified xsi:type="dcterms:W3CDTF">2014-02-20T15:03:38Z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