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erC\Desktop\Odnosi sa investitorima\Kvartalni izvještaji 2018.  godine\II kvartal\"/>
    </mc:Choice>
  </mc:AlternateContent>
  <bookViews>
    <workbookView xWindow="0" yWindow="0" windowWidth="24060" windowHeight="10185"/>
  </bookViews>
  <sheets>
    <sheet name="OP" sheetId="1" r:id="rId1"/>
    <sheet name="BU" sheetId="2" r:id="rId2"/>
    <sheet name="BS" sheetId="3" r:id="rId3"/>
    <sheet name="GT ind" sheetId="5" r:id="rId4"/>
    <sheet name="PK" sheetId="6" r:id="rId5"/>
    <sheet name="ZB" sheetId="7" r:id="rId6"/>
  </sheets>
  <externalReferences>
    <externalReference r:id="rId7"/>
  </externalReferences>
  <definedNames>
    <definedName name="Adresa">[1]UnosPod!$F$10</definedName>
    <definedName name="Br.dozvRacunov">[1]UnosPod!$AB$3</definedName>
    <definedName name="Datum_vrijeme">NOW()</definedName>
    <definedName name="Direktor">[1]UnosPod!$F$14</definedName>
    <definedName name="Djelatnost">[1]UnosPod!$F$15</definedName>
    <definedName name="Firma">[1]UnosPod!$F$8</definedName>
    <definedName name="GOD">2013</definedName>
    <definedName name="PoslGod">[1]Baza!$C$6</definedName>
    <definedName name="_xlnm.Print_Area" localSheetId="2">BS!$A$1:$J$162</definedName>
    <definedName name="_xlnm.Print_Area" localSheetId="3">'GT ind'!$A$9:$J$82</definedName>
    <definedName name="_xlnm.Print_Area" localSheetId="4">PK!$A$1:$L$53</definedName>
    <definedName name="_xlnm.Print_Titles" localSheetId="2">BS!$14:$19</definedName>
    <definedName name="_xlnm.Print_Titles" localSheetId="0">OP!$3:$3</definedName>
    <definedName name="_xlnm.Print_Titles" localSheetId="4">PK!$17:$22</definedName>
    <definedName name="Racunovoda">[1]UnosPod!$F$3</definedName>
    <definedName name="Sjedište">[1]UnosPod!$F$9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8" i="2" l="1"/>
  <c r="H175" i="2"/>
  <c r="L48" i="6" l="1"/>
  <c r="J48" i="6"/>
  <c r="I48" i="6"/>
  <c r="H48" i="6"/>
  <c r="E48" i="6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1" i="5"/>
  <c r="H40" i="5"/>
  <c r="H32" i="5"/>
  <c r="H23" i="5"/>
  <c r="I156" i="2" l="1"/>
  <c r="H156" i="2"/>
  <c r="I149" i="2"/>
  <c r="H149" i="2"/>
  <c r="H162" i="2" s="1"/>
  <c r="I111" i="2"/>
  <c r="I36" i="2"/>
  <c r="I33" i="2" s="1"/>
  <c r="H36" i="2"/>
  <c r="I27" i="2"/>
  <c r="I23" i="2"/>
  <c r="I49" i="2"/>
  <c r="I56" i="2"/>
  <c r="I63" i="2" s="1"/>
  <c r="I162" i="2" l="1"/>
  <c r="I22" i="2"/>
  <c r="I46" i="2" s="1"/>
  <c r="I65" i="2" l="1"/>
  <c r="I115" i="2" l="1"/>
  <c r="I102" i="2"/>
  <c r="I92" i="2"/>
  <c r="I78" i="2"/>
  <c r="I67" i="2"/>
  <c r="I89" i="2" l="1"/>
  <c r="I120" i="2"/>
  <c r="I124" i="2" l="1"/>
  <c r="I133" i="2" l="1"/>
  <c r="G22" i="3"/>
  <c r="H22" i="3"/>
  <c r="I22" i="3"/>
  <c r="J22" i="3"/>
  <c r="G28" i="3"/>
  <c r="H28" i="3"/>
  <c r="I28" i="3"/>
  <c r="J28" i="3"/>
  <c r="G41" i="3"/>
  <c r="H41" i="3"/>
  <c r="I144" i="2" l="1"/>
  <c r="G139" i="3"/>
  <c r="J73" i="3"/>
  <c r="J67" i="3"/>
  <c r="J64" i="3"/>
  <c r="J56" i="3"/>
  <c r="I168" i="2" l="1"/>
  <c r="I171" i="2"/>
  <c r="J63" i="3"/>
  <c r="I175" i="2" l="1"/>
  <c r="I172" i="2"/>
  <c r="I174" i="2"/>
  <c r="J55" i="3"/>
  <c r="G107" i="3" l="1"/>
  <c r="G121" i="3"/>
  <c r="G112" i="3"/>
  <c r="H49" i="2"/>
  <c r="I58" i="5" l="1"/>
  <c r="H115" i="2" l="1"/>
  <c r="H111" i="2"/>
  <c r="H102" i="2"/>
  <c r="H92" i="2"/>
  <c r="H78" i="2"/>
  <c r="H67" i="2"/>
  <c r="H56" i="2"/>
  <c r="H27" i="2"/>
  <c r="H23" i="2"/>
  <c r="H90" i="2" l="1"/>
  <c r="H63" i="2"/>
  <c r="H33" i="2"/>
  <c r="H120" i="2"/>
  <c r="H22" i="2"/>
  <c r="H46" i="2" l="1"/>
  <c r="H64" i="2" l="1"/>
  <c r="H124" i="2" l="1"/>
  <c r="I63" i="5"/>
  <c r="I70" i="5" s="1"/>
  <c r="I50" i="5"/>
  <c r="I43" i="5"/>
  <c r="I40" i="5"/>
  <c r="I32" i="5"/>
  <c r="I56" i="5" l="1"/>
  <c r="H133" i="2"/>
  <c r="I41" i="5"/>
  <c r="H144" i="2" l="1"/>
  <c r="I73" i="3"/>
  <c r="H171" i="2" l="1"/>
  <c r="G118" i="3"/>
  <c r="H174" i="2" l="1"/>
  <c r="H172" i="2"/>
  <c r="G101" i="3"/>
  <c r="G92" i="3"/>
  <c r="G73" i="3" l="1"/>
  <c r="G64" i="3"/>
  <c r="G56" i="3"/>
  <c r="G50" i="3"/>
  <c r="G21" i="3" l="1"/>
  <c r="G91" i="3"/>
  <c r="G146" i="3" l="1"/>
  <c r="G131" i="3" l="1"/>
  <c r="G130" i="3" s="1"/>
  <c r="G156" i="3" l="1"/>
  <c r="H67" i="3"/>
  <c r="G67" i="3"/>
  <c r="H73" i="3"/>
  <c r="I67" i="3"/>
  <c r="I64" i="3"/>
  <c r="H64" i="3"/>
  <c r="H56" i="3"/>
  <c r="I51" i="3"/>
  <c r="H50" i="3"/>
  <c r="G158" i="3" l="1"/>
  <c r="J51" i="3"/>
  <c r="H21" i="3"/>
  <c r="I41" i="3"/>
  <c r="J41" i="3"/>
  <c r="G63" i="3"/>
  <c r="I56" i="3"/>
  <c r="H63" i="3"/>
  <c r="J21" i="3" l="1"/>
  <c r="I21" i="3"/>
  <c r="G55" i="3"/>
  <c r="H55" i="3"/>
  <c r="I63" i="3"/>
  <c r="G85" i="3" l="1"/>
  <c r="J85" i="3"/>
  <c r="H85" i="3"/>
  <c r="I55" i="3"/>
  <c r="I85" i="3" l="1"/>
  <c r="I87" i="3" s="1"/>
  <c r="J87" i="3"/>
  <c r="G87" i="3"/>
  <c r="H87" i="3"/>
</calcChain>
</file>

<file path=xl/sharedStrings.xml><?xml version="1.0" encoding="utf-8"?>
<sst xmlns="http://schemas.openxmlformats.org/spreadsheetml/2006/main" count="803" uniqueCount="683">
  <si>
    <t>OPĆI PODACI</t>
  </si>
  <si>
    <t>Obrazac OEI-PD</t>
  </si>
  <si>
    <t>Tabela A</t>
  </si>
  <si>
    <t xml:space="preserve">Opis </t>
  </si>
  <si>
    <t xml:space="preserve">Sadržaj </t>
  </si>
  <si>
    <t>Registarski broj emitenta u registru kod Komisije:</t>
  </si>
  <si>
    <t>1. PODACI O IDENTITETU EMITENTA</t>
  </si>
  <si>
    <t>Punu i skraćenu firmu emitenta</t>
  </si>
  <si>
    <t>Bosnalijek, farmaceutska i hemijska industrija, dioničko društvo;
Bosnalijek d.d.</t>
  </si>
  <si>
    <t>Puna adresa (poštanski broj, mjesto, ulica i broj)</t>
  </si>
  <si>
    <t>Jukićeva 53, 71000 Sarajevo</t>
  </si>
  <si>
    <t>Broj telefona i telefaksa</t>
  </si>
  <si>
    <t>tel: +387 33 254 401;
fax: +387 33 664 971</t>
  </si>
  <si>
    <t>E-mail adresa</t>
  </si>
  <si>
    <t>info@bosnalijek.ba</t>
  </si>
  <si>
    <t>Internet stranica</t>
  </si>
  <si>
    <t>www.bosnalijek.ba</t>
  </si>
  <si>
    <t>Djelatnost emitenta</t>
  </si>
  <si>
    <t>Proizvodnja i prodaja farmaceutskih proizvoda</t>
  </si>
  <si>
    <t>Broj uposlenih u emitentu</t>
  </si>
  <si>
    <t>Broj poslovnih jedinica i predstavništava emitenta</t>
  </si>
  <si>
    <t>2 podružnice u BiH,
4 preduzeća u inostranstvu i
9 predstavništva u inostranstvu</t>
  </si>
  <si>
    <t>Firma i sjedište vanjskog revizora emitenta</t>
  </si>
  <si>
    <t>Deloitte d.o.o. Sarajevo</t>
  </si>
  <si>
    <t>Naznaku da li su finansijski izvještaji za period za koji se podnose revidirani od strane  vanjskog revizora</t>
  </si>
  <si>
    <t>Ne</t>
  </si>
  <si>
    <t xml:space="preserve">Ime i prezime članova odbora za reviziju </t>
  </si>
  <si>
    <t>2. INFORMACIJE O NADZORNOM ODBORU I UPRAVI EMITENTA</t>
  </si>
  <si>
    <t>Ime i prezime predsjednika i članova nadzornog odbora emitenta</t>
  </si>
  <si>
    <t xml:space="preserve">Imena i prezimena, funkcije članova uprave emitenat </t>
  </si>
  <si>
    <t xml:space="preserve">Broj dionica emitenta koji posjeduje svaki od članova nadzornog odbora i uprave i učešće ukupnog nominalnog iznosa ovih dionica u osnovnom kapitalu emitenta na početku i na kraju razdoblja za koje se izvještaj podnosi </t>
  </si>
  <si>
    <t>3. PODACI O DIONICAMA I DIONIČARIMA EMITENTA</t>
  </si>
  <si>
    <t>Ukupan broj dioničara na zadnji datum izvještajnog perioda</t>
  </si>
  <si>
    <t>Broj emitovanih dionica i nominalna cijena po dionici na zadnji datum izvještajnog perioda</t>
  </si>
  <si>
    <t xml:space="preserve">Ime i prezime svake fizičke osobe i firmu svake pravne osobe koja je vlasnik više od 5% dionica emitenta s pravom glasa na kraju izvještajnog perioda  </t>
  </si>
  <si>
    <t>4. PODACI O PRAVNIM OSOBAMA KOJE SU U VLASNIŠTVU EMITENTA</t>
  </si>
  <si>
    <t>Naziv pravnog lica u kojima emitent posjeduje više od 10% dionica ili vlasništva u kapitalu na kraju izvještajnog perioda, te naziv poslovnih jedinica/predstavništava emitenta</t>
  </si>
  <si>
    <t>5.PODACI O ODRŽANIM SKUPŠTINAMA EMITENTA U IZVJEŠTAJNOM PERIODU</t>
  </si>
  <si>
    <t xml:space="preserve">Datum i mjesto održavanja </t>
  </si>
  <si>
    <t>Dnevni red  skupštine</t>
  </si>
  <si>
    <t>Značajne odluke donesene na  skupštini</t>
  </si>
  <si>
    <t>6.BITNI DOGAĐAJI U IZVJEŠTAJNOM PERIODU</t>
  </si>
  <si>
    <t>Podaci o isplaćenoj dividendi i kamatama od vrijednosnih papira</t>
  </si>
  <si>
    <t>Podaci o emisiji vrijednosnih papira i  načinu upotrebe kapitala pribavljenog putem emisije vrijednosnih papira emitenta u izvještajnom periodu;</t>
  </si>
  <si>
    <t xml:space="preserve">Podaci o transakcijama imovinom u obimu većem od 10% vrijednosti ukupne imovine emitenata na dan transakcije navodeći činjenice koje su na to uticale  </t>
  </si>
  <si>
    <t xml:space="preserve">Podaci o smanjenju ili povećanju imovine emitenta za više od 10% u odnosu na stanje iz prethodnog izvještaja navodeći činjenice koje su na to uticale  </t>
  </si>
  <si>
    <t xml:space="preserve">Podaci o smanjenju ili povećanju neto dobiti ili gubitka emitenta za više od 10% u odnosu na stanje iz prethodnog izvještaja navodeći činjenice koje su na to uticale  </t>
  </si>
  <si>
    <t>Izvještaj pripremio:</t>
  </si>
  <si>
    <t>Aida Špirtović-Bakalović</t>
  </si>
  <si>
    <t>Direktor emitenta:</t>
  </si>
  <si>
    <t>Nedim Uzunović</t>
  </si>
  <si>
    <t>Tabela B</t>
  </si>
  <si>
    <t xml:space="preserve">Naziv emitenta: </t>
  </si>
  <si>
    <t>Bosnalijek d.d.</t>
  </si>
  <si>
    <t xml:space="preserve">Sjedište: </t>
  </si>
  <si>
    <t>Šifra djelatnosti:</t>
  </si>
  <si>
    <t>21.20</t>
  </si>
  <si>
    <t xml:space="preserve">JIB: </t>
  </si>
  <si>
    <t>420059834009</t>
  </si>
  <si>
    <t xml:space="preserve">Matični broj: </t>
  </si>
  <si>
    <t>BILANS USPJEHA</t>
  </si>
  <si>
    <t xml:space="preserve">               - u KM-</t>
  </si>
  <si>
    <t xml:space="preserve">Grupa konta, konto </t>
  </si>
  <si>
    <t>P O Z I C I J A</t>
  </si>
  <si>
    <t>Bilješka</t>
  </si>
  <si>
    <t>Oznaka</t>
  </si>
  <si>
    <t>I Z N O S</t>
  </si>
  <si>
    <t>za AOP</t>
  </si>
  <si>
    <t>Tekuća</t>
  </si>
  <si>
    <t>Prethodna</t>
  </si>
  <si>
    <t>godina</t>
  </si>
  <si>
    <t>I. DOBIT ILI GUBITAK PERIODA</t>
  </si>
  <si>
    <t>POSLOVNI PRIHODI I RASHODI</t>
  </si>
  <si>
    <t>1.1.</t>
  </si>
  <si>
    <t>1. Prihodi od prodaje robe (203 do 205)</t>
  </si>
  <si>
    <t xml:space="preserve">    a) Prihodi od prodaje robe povezanim pravnim licima</t>
  </si>
  <si>
    <t xml:space="preserve">    b) Prihodi od prodaje robe na domaćem tržištu</t>
  </si>
  <si>
    <t>1.1.3.</t>
  </si>
  <si>
    <t xml:space="preserve">    c) Prihodi od prodaje robe na stranom tržištu</t>
  </si>
  <si>
    <t>2. Prihodi od prodaje učinaka (207 do 209)</t>
  </si>
  <si>
    <t xml:space="preserve">    a) Prihodi od prodaje učinaka povezanim pravnim licima</t>
  </si>
  <si>
    <t xml:space="preserve">    b) Prihodi od prodaje učinaka na domaćem tržištu</t>
  </si>
  <si>
    <t>1.1.2.</t>
  </si>
  <si>
    <t xml:space="preserve">    c) Prihodi od prodaje učinaka na stranom tržištu</t>
  </si>
  <si>
    <t>1.1.1.</t>
  </si>
  <si>
    <t>3. Prihodi od aktiviranja ili potrošnje robe i učinaka</t>
  </si>
  <si>
    <t>4. Ostali poslovni prihodi</t>
  </si>
  <si>
    <t>1. Nabavna vrijednost prodate robe</t>
  </si>
  <si>
    <t>1.2.5.</t>
  </si>
  <si>
    <t>2. Materijalni troškovi</t>
  </si>
  <si>
    <t>1.2.1.</t>
  </si>
  <si>
    <t>3. Troškovi plaća i ostalih ličnih primanja (216 do 218)</t>
  </si>
  <si>
    <t>520, 521</t>
  </si>
  <si>
    <t xml:space="preserve">    a) Troškovi plaća i naknada plaća zaposlenima</t>
  </si>
  <si>
    <t>1.2.2.</t>
  </si>
  <si>
    <t>523, 524</t>
  </si>
  <si>
    <t xml:space="preserve">    b) Troškovi ostalih primanja, naknada i prava zaposlenih</t>
  </si>
  <si>
    <t>527, 529</t>
  </si>
  <si>
    <t xml:space="preserve">    c) Troškovi naknada ostalim fizičkim licima</t>
  </si>
  <si>
    <t>4. Troškovi proizvodnih usluga</t>
  </si>
  <si>
    <t>1.2.3.</t>
  </si>
  <si>
    <t>540 do 542</t>
  </si>
  <si>
    <t>5. Amortizacija</t>
  </si>
  <si>
    <t>1.2.4.</t>
  </si>
  <si>
    <t>543 do 549</t>
  </si>
  <si>
    <t>6. Troškovi rezervisanja</t>
  </si>
  <si>
    <t>7. Nematerijalni troškovi</t>
  </si>
  <si>
    <t>1.2.6.</t>
  </si>
  <si>
    <t>poveć.11 i 12, ili 595</t>
  </si>
  <si>
    <t>Povećanje vrijednosti zaliha učinaka</t>
  </si>
  <si>
    <t>smanj.11 i 12, ili 596</t>
  </si>
  <si>
    <t>Smanjenje vrijednosti zaliha učinaka</t>
  </si>
  <si>
    <t>FINANSIJSKI PRIHODI I RASHODI</t>
  </si>
  <si>
    <t>1. Finansijski prihodi od povezanih pravnih lica</t>
  </si>
  <si>
    <t>2. Prihodi od kamata</t>
  </si>
  <si>
    <t>3. Pozitivne kursne razlike</t>
  </si>
  <si>
    <t>4. Prihodi od efekata valutne klauzule</t>
  </si>
  <si>
    <t>5. Prihodi od učešća u dobiti zajedničkih ulaganja</t>
  </si>
  <si>
    <t>6. Ostali finansijski prihodi</t>
  </si>
  <si>
    <t>1. Finansijski rashodi iz odnosa sa povezanim pr. licima</t>
  </si>
  <si>
    <t>2. Rashodi kamata</t>
  </si>
  <si>
    <t>3. Negativne kursne razlike</t>
  </si>
  <si>
    <t>4. Rashodi iz osnova valutne klauzule</t>
  </si>
  <si>
    <t>5. Ostali finansijski rashodi</t>
  </si>
  <si>
    <t>OSTALI PRIHODI I RASHODI</t>
  </si>
  <si>
    <t>bez 673</t>
  </si>
  <si>
    <t>1. Dobici od prodaje stalnih sredstava</t>
  </si>
  <si>
    <t>2. Dobici od prodaje investicijkih nekretnina</t>
  </si>
  <si>
    <t>3. Dobici od prodaje bioloških sredstava</t>
  </si>
  <si>
    <t>4. Dobici od prodaje učešća u kapitalu i vrijednosnih papira</t>
  </si>
  <si>
    <t>5. Dobici od prodaje materijala</t>
  </si>
  <si>
    <t>6. Viškovi</t>
  </si>
  <si>
    <t>7. Naplaćena otpisana potraživanja</t>
  </si>
  <si>
    <t>1.1.4.</t>
  </si>
  <si>
    <t>8. Prihodi po osnovu ugovorene zaštite od rizika</t>
  </si>
  <si>
    <t>9. Otpis obaveza, ukinuta rezervisanja i ostali prihodi</t>
  </si>
  <si>
    <t>bez 573</t>
  </si>
  <si>
    <t>1. Gubici od prodaje i rashodovanja stalnih sredstava</t>
  </si>
  <si>
    <t>2. Gubici od prodaje i rashodovanja investicijskih nekretnina</t>
  </si>
  <si>
    <t>3. Gubici od prodaje i rashodovanja bioloških sredstava</t>
  </si>
  <si>
    <t>4. Gubici od prodaje učešća u kapitalu i vrijednosnih papira</t>
  </si>
  <si>
    <t>5. Gubici od prodaje materijala</t>
  </si>
  <si>
    <t>6. Manjkovi</t>
  </si>
  <si>
    <t>7. Rashodi iz osnova zaštite od rizika</t>
  </si>
  <si>
    <t>8. Rashodi po osnovu ispravke vrijednosti i otpisa potraživanja</t>
  </si>
  <si>
    <t>9. Rashodi i gubici na zalihama i ostali rashodi</t>
  </si>
  <si>
    <t>PRIHODI I RASHODI OD USKLAĐIVANJA VRIJEDNOSTI SREDSTAVA (osim stalnih sredstava namijenjenih prodaji i sredstava obustavljenog poslovanja)</t>
  </si>
  <si>
    <t>68 bez 688</t>
  </si>
  <si>
    <t>1. Prihodi od usklađivanja vrijednosti nematerijalnih sredstava</t>
  </si>
  <si>
    <t>2. Prihodi od usklađivanja vrij. materijalnih stalnih sredstava</t>
  </si>
  <si>
    <t>3. Prihodi od usklađivanja vrijednosti investicijskih nekretnina za koje se obračunava amortizacija</t>
  </si>
  <si>
    <t>4. Prihodi od usklađivanja vrijednosti bioloških sredstava za koja se obračunava amortizacija</t>
  </si>
  <si>
    <t>5. Prihodi od usklađivanja vrijednosti dugoročnih finansijskih plasmana i finansijskih sredstava raspoloživih za prodaju</t>
  </si>
  <si>
    <t>6. Prihodi od usklađivanja vrijednosti zaliha</t>
  </si>
  <si>
    <t>7. Prihodi od usklađivanja vrijednosti kratkoročnih fin. plasmana</t>
  </si>
  <si>
    <t>8. Prihodi od usklađivanja vrijednosti kapitala (negativni goodwill)</t>
  </si>
  <si>
    <t>9. Prihodi od usklađivanja vrijednosti ostalih sredstava</t>
  </si>
  <si>
    <t>58 bez 588</t>
  </si>
  <si>
    <t>1. Umanjenje vrijednosti nematerijalnih sredstava</t>
  </si>
  <si>
    <t>2. Umanjenje vrijednosti materijalnih stalnih sredstava</t>
  </si>
  <si>
    <t>3. Umanjenje. vrij. invest. nekretnina za koje se obračunava amort.</t>
  </si>
  <si>
    <t>4. Umanjenje vrij. bioloških sredstava za koja se obračunava amort.</t>
  </si>
  <si>
    <t>5. Umanjenje vrijednosti dugoročnih finansijskih plasmana i finansijskih sredstava raspoloživih za prodaju</t>
  </si>
  <si>
    <t>6. Umanjenje vrijednosti zaliha</t>
  </si>
  <si>
    <t>7. Umanjenje vrijednosti kratkoročnih finansijskih plasmana</t>
  </si>
  <si>
    <t>8. Umanjenje vrijednosti ostalih sredstava</t>
  </si>
  <si>
    <t>dio 64</t>
  </si>
  <si>
    <t>Povećanje vrijednosti investicijskih nekretnina koje se ne amortizuju</t>
  </si>
  <si>
    <t>Povećanje vrijednosti bioloških sredstava koja se ne amortizuju</t>
  </si>
  <si>
    <t>Povećanje vrijednosti ostalih stalnih sredstava koja se ne amortizuju</t>
  </si>
  <si>
    <t>Smanjenje vrijednosti investicijskih nekretnina koje se ne amortizuju</t>
  </si>
  <si>
    <t>Smanjenje vrijednosti bioloških sredstava koja se ne amortizuju</t>
  </si>
  <si>
    <t>Smanjenje vrijednosti ostalih stalnih sredstava koja se ne amortizuju</t>
  </si>
  <si>
    <t>690, 691</t>
  </si>
  <si>
    <t>Prihodi iz osnova promjene računovodstvenih politika i ispravki neznačajnih grešaka iz ranijih perioda</t>
  </si>
  <si>
    <t>590, 591</t>
  </si>
  <si>
    <t>Rashodi iz osnova promjene računovodstvenih politika i ispravki neznačajnih grešaka iz ranijih perioda</t>
  </si>
  <si>
    <t>DOBIT ILI GUBITAK NEPREKINUTOG POSLOVANJA</t>
  </si>
  <si>
    <t xml:space="preserve">Dobit neprekinutog poslovanja prije poreza </t>
  </si>
  <si>
    <t>(242-243+264-265+293-294+295-296) &gt; 0</t>
  </si>
  <si>
    <t>Gubitak neprekinutog poslovanja prije poreza</t>
  </si>
  <si>
    <t>(242-243+264-265+293-294+295-296) &lt; 0</t>
  </si>
  <si>
    <t>POREZ NA DOBIT NEPREKINUTOG POSLOVANJA</t>
  </si>
  <si>
    <t>dio 721</t>
  </si>
  <si>
    <t>Porezni rashodi perioda</t>
  </si>
  <si>
    <t>dio 722</t>
  </si>
  <si>
    <t>Odloženi porezni rashodi perioda</t>
  </si>
  <si>
    <t>Odloženi porezni prihodi perioda</t>
  </si>
  <si>
    <t>NETO DOBIT ILI GUBITAK NEPREKINUTOG POSLOVANJA</t>
  </si>
  <si>
    <t>DOBIT ILI GUBITAK OD PREKINUTOG POSLOVANJA</t>
  </si>
  <si>
    <t>673 i 688</t>
  </si>
  <si>
    <t>Prihodi i dobici iz osnova prodaje i usklađivanja vrijednosti sredstava namijenjenih prodaji i obustavljenog poslovanja</t>
  </si>
  <si>
    <t>573 i 588</t>
  </si>
  <si>
    <t>Rashodi i gubici iz osnova prodaje i usklađivanja vrijednosti sredstava namijenjenih prodaji i obustavljenog poslovanja</t>
  </si>
  <si>
    <t>dio 72</t>
  </si>
  <si>
    <t>Porez na dobit od prekinutog poslovanja</t>
  </si>
  <si>
    <t>NETO DOBIT ILI GUBITAK PERIODA</t>
  </si>
  <si>
    <t>Međudividende i druge raspodjele dobiti u toku perioda</t>
  </si>
  <si>
    <t>II. OSTALA SVEOBUHVATNA DOBIT ILI GUBITAK</t>
  </si>
  <si>
    <t>DOBICI UTVRĐENI DIREKTNO U KAPITALU (315 do 320)</t>
  </si>
  <si>
    <t>1. Dobici od realizacije revalorizacionih rezervi stalnih sredstava</t>
  </si>
  <si>
    <t>2. Dobici od promjene fer vrijednosti finansijsih sredstava raspoloživih za prodaju</t>
  </si>
  <si>
    <t>3. Dobici iz osnova prevođenja finansijskih izvještaja inostranog poslovanja</t>
  </si>
  <si>
    <t>4. Aktuarski dobici po planovima definisanih primanja</t>
  </si>
  <si>
    <t>5. Dobici iz osnova efektivnog dijela zaštite novčanog toka</t>
  </si>
  <si>
    <t>6. Ostali nerealizovani dobici i dobici utvrđeni direktno u kapitalu</t>
  </si>
  <si>
    <t>GUBICI UTVRĐENI DIREKTNO U KAPITALU (322 do 326)</t>
  </si>
  <si>
    <t>1. Gubici od promjene fer vrijednosti finansijsih sredstava raspoloživih za prodaju</t>
  </si>
  <si>
    <t>2. Gubici iz osnova prevođenja finansijskih izvještaja inostranog poslovanja</t>
  </si>
  <si>
    <t>3. Aktuarski gubici po planovima definisanih primanja</t>
  </si>
  <si>
    <t>4. Gubici iz osnova efektivnog dijela zaštite novčanog toka</t>
  </si>
  <si>
    <t>5. Ostali nerealizovani gubici i gubici utvrđeni direktno u kapitalu</t>
  </si>
  <si>
    <t xml:space="preserve"> </t>
  </si>
  <si>
    <t>Obračunati odloženi porez na ostalu sveobuhvatnu dobit</t>
  </si>
  <si>
    <t>Neto dobit/gubitak perioda prema vlasništvu (311 ili 312)</t>
  </si>
  <si>
    <t xml:space="preserve">    a) vlasnicima matice</t>
  </si>
  <si>
    <t xml:space="preserve">    b) vlasnicima manjinskih interesa</t>
  </si>
  <si>
    <t>Ukupna neto sveobuhv. dobit/gubitak prema vlasništvu (332 ili 333)</t>
  </si>
  <si>
    <t>Zarada po dionici:</t>
  </si>
  <si>
    <t xml:space="preserve">    a) obična</t>
  </si>
  <si>
    <t xml:space="preserve">    b) razrijeđena</t>
  </si>
  <si>
    <t>Prosječan broj zaposlenih:</t>
  </si>
  <si>
    <t xml:space="preserve">    - na bazi sati rada</t>
  </si>
  <si>
    <t xml:space="preserve">    - na bazi stanja krajem svakog mjeseca</t>
  </si>
  <si>
    <t>U Sarajevu,</t>
  </si>
  <si>
    <t>Direktor Društva</t>
  </si>
  <si>
    <t>M.P.</t>
  </si>
  <si>
    <t>Tabela C</t>
  </si>
  <si>
    <t>BILANS STANJA</t>
  </si>
  <si>
    <t xml:space="preserve"> - u KM</t>
  </si>
  <si>
    <t>Grupa konta,  konto</t>
  </si>
  <si>
    <t>IZNOS</t>
  </si>
  <si>
    <t>tekuće godine</t>
  </si>
  <si>
    <t>prethodne</t>
  </si>
  <si>
    <t>godine (neto)</t>
  </si>
  <si>
    <t>Bruto</t>
  </si>
  <si>
    <t>Ispravka vrijednosti</t>
  </si>
  <si>
    <t>NETO (5 – 6)</t>
  </si>
  <si>
    <t>AKTIVA</t>
  </si>
  <si>
    <r>
      <t>A) STALNA SREDSTVA I DUGOROČNI PLASMANI</t>
    </r>
    <r>
      <rPr>
        <i/>
        <sz val="10"/>
        <rFont val="Times New Roman"/>
        <family val="1"/>
      </rPr>
      <t xml:space="preserve"> (002+008+014+015+020+021+030+033)</t>
    </r>
  </si>
  <si>
    <t>2.1.</t>
  </si>
  <si>
    <t>01</t>
  </si>
  <si>
    <r>
      <t xml:space="preserve">I. Nematerijalna sredstva </t>
    </r>
    <r>
      <rPr>
        <i/>
        <sz val="10"/>
        <rFont val="Times New Roman"/>
        <family val="1"/>
      </rPr>
      <t>(003 do 007)</t>
    </r>
  </si>
  <si>
    <t>010</t>
  </si>
  <si>
    <t>1. Kapitalizirana ulaganja u razvoj</t>
  </si>
  <si>
    <t>011</t>
  </si>
  <si>
    <t>2. Koncesije, patenti, licence i druga prava</t>
  </si>
  <si>
    <t>012</t>
  </si>
  <si>
    <t>3. Goodwill</t>
  </si>
  <si>
    <t>013, 014</t>
  </si>
  <si>
    <t>4. Ostala nematerijalna sredstva</t>
  </si>
  <si>
    <t>015, 017</t>
  </si>
  <si>
    <t>5. Avansi i nematerijalna sredstva u pripremi</t>
  </si>
  <si>
    <t>02</t>
  </si>
  <si>
    <r>
      <t xml:space="preserve">II. Nekretnine, postrojenja i oprema </t>
    </r>
    <r>
      <rPr>
        <i/>
        <sz val="10"/>
        <rFont val="Times New Roman"/>
        <family val="1"/>
      </rPr>
      <t>(009 do 013)</t>
    </r>
  </si>
  <si>
    <t>020</t>
  </si>
  <si>
    <t>1. Zemljište</t>
  </si>
  <si>
    <t>021</t>
  </si>
  <si>
    <t>2. Građevinski objekti</t>
  </si>
  <si>
    <t>022 do 024</t>
  </si>
  <si>
    <t>3. Postrojenja i oprema</t>
  </si>
  <si>
    <t>026</t>
  </si>
  <si>
    <t>5. Stambene zgrade i stanovi</t>
  </si>
  <si>
    <t>025, 027</t>
  </si>
  <si>
    <t>6. Avansi i nekretnine, postrojenja i oprema u pripremi</t>
  </si>
  <si>
    <t>2.1.1.</t>
  </si>
  <si>
    <t>03</t>
  </si>
  <si>
    <t>III. Investicijske nekretnine</t>
  </si>
  <si>
    <t>04</t>
  </si>
  <si>
    <r>
      <t xml:space="preserve">IV. Biološka sredstva </t>
    </r>
    <r>
      <rPr>
        <i/>
        <sz val="10"/>
        <rFont val="Times New Roman"/>
        <family val="1"/>
      </rPr>
      <t>(016 do 019)</t>
    </r>
  </si>
  <si>
    <t>040</t>
  </si>
  <si>
    <t>1. Šume</t>
  </si>
  <si>
    <t>041</t>
  </si>
  <si>
    <t>2. Višegodišnji zasadi</t>
  </si>
  <si>
    <t>042</t>
  </si>
  <si>
    <t>3. Osnovno stado</t>
  </si>
  <si>
    <t>045, 047</t>
  </si>
  <si>
    <t>4. Avansi i biološka sredstva u pripremi</t>
  </si>
  <si>
    <t>05</t>
  </si>
  <si>
    <t>V. Ostala (specifična) stalna materijalna sredstva</t>
  </si>
  <si>
    <t>06</t>
  </si>
  <si>
    <r>
      <t>VI.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Dugoročni finansijski plasmani </t>
    </r>
    <r>
      <rPr>
        <i/>
        <sz val="10"/>
        <rFont val="Times New Roman"/>
        <family val="1"/>
      </rPr>
      <t>(022 do 029)</t>
    </r>
  </si>
  <si>
    <t>060</t>
  </si>
  <si>
    <t>1. Učešća u kapitalu povezanih pravnih lica</t>
  </si>
  <si>
    <t>061</t>
  </si>
  <si>
    <t>2. Učešća u kapitalu drugih pravnih lica</t>
  </si>
  <si>
    <t>062</t>
  </si>
  <si>
    <t>3. Dugoročni krediti dati povezanim pravnim licima</t>
  </si>
  <si>
    <t>063</t>
  </si>
  <si>
    <t>4. Dugoročni krediti dati u zemlji</t>
  </si>
  <si>
    <t>064</t>
  </si>
  <si>
    <t>5. Dugoročni krediti dati u inostranstvo</t>
  </si>
  <si>
    <t>065</t>
  </si>
  <si>
    <t>6. Finansijska sredstva raspoloživa za prodaju</t>
  </si>
  <si>
    <t>066</t>
  </si>
  <si>
    <t>7. Finansijska sredstva koja se drže do roka dospijeća</t>
  </si>
  <si>
    <t>068</t>
  </si>
  <si>
    <t>8. Ostali dugoročni finansijski plasmani</t>
  </si>
  <si>
    <t>07</t>
  </si>
  <si>
    <r>
      <t>VII.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 xml:space="preserve">Druga dugoročna potraživanja </t>
    </r>
    <r>
      <rPr>
        <i/>
        <sz val="10"/>
        <rFont val="Times New Roman"/>
        <family val="1"/>
      </rPr>
      <t>(031+032)</t>
    </r>
  </si>
  <si>
    <t>070</t>
  </si>
  <si>
    <t>1. Potraživanja od povezanih pravnih lica</t>
  </si>
  <si>
    <t>071 do 078</t>
  </si>
  <si>
    <t>2. Ostala dugoročna potraživanja</t>
  </si>
  <si>
    <t>091, 098</t>
  </si>
  <si>
    <r>
      <t>VIII.</t>
    </r>
    <r>
      <rPr>
        <i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Dugoročna razgraničenja</t>
    </r>
  </si>
  <si>
    <t>2.2.7.</t>
  </si>
  <si>
    <t>090</t>
  </si>
  <si>
    <t>B) ODLOŽENA POREZNA SREDSTVA</t>
  </si>
  <si>
    <r>
      <t>C) TEKUĆA SREDSTVA</t>
    </r>
    <r>
      <rPr>
        <i/>
        <sz val="10"/>
        <rFont val="Times New Roman"/>
        <family val="1"/>
      </rPr>
      <t xml:space="preserve"> (036+043)</t>
    </r>
  </si>
  <si>
    <t>10 do 15</t>
  </si>
  <si>
    <r>
      <t xml:space="preserve">I. Zalihe i sredstva namijenjena prodaji </t>
    </r>
    <r>
      <rPr>
        <i/>
        <sz val="10"/>
        <rFont val="Times New Roman"/>
        <family val="1"/>
      </rPr>
      <t>(037 do 042)</t>
    </r>
  </si>
  <si>
    <t>2.2.4.</t>
  </si>
  <si>
    <t>1. Sirovine, materijal, rezervni dijelovi i sitan inventar</t>
  </si>
  <si>
    <t>2. Proizvodnja u toku, poluproizvodi i nedovršene usluge</t>
  </si>
  <si>
    <t>3. Gotovi proizvodi</t>
  </si>
  <si>
    <t>2.2.3.</t>
  </si>
  <si>
    <t>4. Roba</t>
  </si>
  <si>
    <t>5. Stalna sr. namijenjena prodaji i obustavljeno poslovanje</t>
  </si>
  <si>
    <t>6. Dati avansi</t>
  </si>
  <si>
    <r>
      <t xml:space="preserve">II. Gotovina, kratkoročna potraživanja i kratkoročni plasmani </t>
    </r>
    <r>
      <rPr>
        <i/>
        <sz val="10"/>
        <rFont val="Times New Roman"/>
        <family val="1"/>
      </rPr>
      <t>(044+047+053+061+062)</t>
    </r>
  </si>
  <si>
    <t>1. Gotovina i gotovinski ekvivalenti (045+046)</t>
  </si>
  <si>
    <t>2.2.6.</t>
  </si>
  <si>
    <t>20 bez 207</t>
  </si>
  <si>
    <t xml:space="preserve">    a) Gotovina</t>
  </si>
  <si>
    <t xml:space="preserve">    b) Gotovinski ekvivalenti</t>
  </si>
  <si>
    <t>21, 22, 23</t>
  </si>
  <si>
    <t>2. Kratkoročna potraživanja (048 do 052)</t>
  </si>
  <si>
    <t>2.2.5.</t>
  </si>
  <si>
    <t xml:space="preserve">    a) Kupci - povezana pravna lica</t>
  </si>
  <si>
    <t xml:space="preserve">    b) Kupci u zemlji</t>
  </si>
  <si>
    <t>2.2.2.</t>
  </si>
  <si>
    <t xml:space="preserve">    c) Kupci u inostranstvu</t>
  </si>
  <si>
    <t>2.2.1.</t>
  </si>
  <si>
    <t xml:space="preserve">    d) Potraživanja iz specifičnih poslova</t>
  </si>
  <si>
    <t xml:space="preserve">    e) Druga kratkoročna potraživanja</t>
  </si>
  <si>
    <t>3. Kratkoročni finansijski plasmani (054 do 060)</t>
  </si>
  <si>
    <t xml:space="preserve">    a) Kratkoročni krediti povezanim pravnim licima</t>
  </si>
  <si>
    <t xml:space="preserve">    b) Kratkoročni krediti dati u zemlji</t>
  </si>
  <si>
    <t xml:space="preserve">    c) Kratkoročni krediti dati u inostranstvo</t>
  </si>
  <si>
    <t>243, 244</t>
  </si>
  <si>
    <t xml:space="preserve">    d) Kratkoročni dio dugoročnih plasmana</t>
  </si>
  <si>
    <t xml:space="preserve">    e) Finansijska sredstva namijenjena trgovanju</t>
  </si>
  <si>
    <t xml:space="preserve">    f) Druga finansijska sredstva po fer vrijednosti</t>
  </si>
  <si>
    <t xml:space="preserve">    g) Ostali kratkoročni plasmani</t>
  </si>
  <si>
    <t>4. Potraživanja za PDV</t>
  </si>
  <si>
    <t>28 bez 288</t>
  </si>
  <si>
    <t>5. Aktivna vremenska razgraničenja</t>
  </si>
  <si>
    <t>D) ODLOŽENA POREZNA SREDSTVA</t>
  </si>
  <si>
    <t>E) GUBITAK IZNAD VISINE KAPITALA</t>
  </si>
  <si>
    <r>
      <t>POSLOVNA AKTIVA</t>
    </r>
    <r>
      <rPr>
        <i/>
        <sz val="10"/>
        <rFont val="Times New Roman"/>
        <family val="1"/>
      </rPr>
      <t xml:space="preserve"> (001+034+035+063+064)</t>
    </r>
  </si>
  <si>
    <t>Vanbilansna aktiva</t>
  </si>
  <si>
    <t>Ukupno aktiva (065+066)</t>
  </si>
  <si>
    <t>PASIVA</t>
  </si>
  <si>
    <t xml:space="preserve">Iznos tekuće godina </t>
  </si>
  <si>
    <t xml:space="preserve">Iznos predhodne godine </t>
  </si>
  <si>
    <r>
      <t xml:space="preserve">A) KAPITAL </t>
    </r>
    <r>
      <rPr>
        <i/>
        <sz val="10"/>
        <rFont val="Times New Roman"/>
        <family val="1"/>
      </rPr>
      <t>(102-109+110+111+114+115-116+117-122-127)</t>
    </r>
  </si>
  <si>
    <t>2.3.</t>
  </si>
  <si>
    <r>
      <t xml:space="preserve">I. Osnovni kapital </t>
    </r>
    <r>
      <rPr>
        <i/>
        <sz val="10"/>
        <rFont val="Times New Roman"/>
        <family val="1"/>
      </rPr>
      <t>(103 do 108)</t>
    </r>
  </si>
  <si>
    <t>1. Dionički kapital</t>
  </si>
  <si>
    <t>2. Udjeli članova društva sa ograničenom odgovornošću</t>
  </si>
  <si>
    <t>3. Zadružni udjeli</t>
  </si>
  <si>
    <t>4. Ulozi</t>
  </si>
  <si>
    <t>5. Državni kapital</t>
  </si>
  <si>
    <t>6. Ostali osnovni kapital</t>
  </si>
  <si>
    <t>II. Upisani neuplaćeni kapital</t>
  </si>
  <si>
    <t>III. Emisiona premija</t>
  </si>
  <si>
    <r>
      <t xml:space="preserve">IV. Rezerve </t>
    </r>
    <r>
      <rPr>
        <i/>
        <sz val="10"/>
        <rFont val="Times New Roman"/>
        <family val="1"/>
      </rPr>
      <t>(112+113)</t>
    </r>
  </si>
  <si>
    <t>1. Zakonske rezerve</t>
  </si>
  <si>
    <t>2. Statutarne i druge rezerve</t>
  </si>
  <si>
    <t>dio 33</t>
  </si>
  <si>
    <t>V. Revalorizacione rezerve</t>
  </si>
  <si>
    <t>VI. Nerealizovani dobici</t>
  </si>
  <si>
    <t>VII. Nerealizovani gubici</t>
  </si>
  <si>
    <r>
      <t xml:space="preserve">VIII. Neraspoređena dobit </t>
    </r>
    <r>
      <rPr>
        <i/>
        <sz val="10"/>
        <rFont val="Times New Roman"/>
        <family val="1"/>
      </rPr>
      <t>(118 do 121)</t>
    </r>
  </si>
  <si>
    <t>1. Neraspoređena dobit ranijih godina</t>
  </si>
  <si>
    <t>2. Neraspoređena dobit izvještajne godine</t>
  </si>
  <si>
    <t>3. Neraspoređeni višak prihoda ranijih godina</t>
  </si>
  <si>
    <t>4. Neraspoređeni višak prihoda izvještajne godine</t>
  </si>
  <si>
    <r>
      <t xml:space="preserve">IX. Gubitak do visine kapitala </t>
    </r>
    <r>
      <rPr>
        <i/>
        <sz val="10"/>
        <rFont val="Times New Roman"/>
        <family val="1"/>
      </rPr>
      <t>(123 do 126)</t>
    </r>
  </si>
  <si>
    <t>1. Gubitak ranijih godina</t>
  </si>
  <si>
    <t>2. Gubitak izvještajne godine</t>
  </si>
  <si>
    <t>3. Nepokriveni višak rashoda ranijih godina</t>
  </si>
  <si>
    <t>4. Nepokriveni višak rashoda izvještajne godine</t>
  </si>
  <si>
    <t>X. Otkupljene vlastite dionice i udjeli</t>
  </si>
  <si>
    <t>dio 40</t>
  </si>
  <si>
    <r>
      <t xml:space="preserve">B) DUGOROČNA REZERVISANJA </t>
    </r>
    <r>
      <rPr>
        <i/>
        <sz val="10"/>
        <rFont val="Times New Roman"/>
        <family val="1"/>
      </rPr>
      <t>(129+130)</t>
    </r>
  </si>
  <si>
    <t>1. Dugoročna rezervisanja za troškove i rizike</t>
  </si>
  <si>
    <t>2. Dugoročna razgraničenja</t>
  </si>
  <si>
    <r>
      <t xml:space="preserve">C) DUGOROČNE OBAVEZE </t>
    </r>
    <r>
      <rPr>
        <i/>
        <sz val="10"/>
        <rFont val="Times New Roman"/>
        <family val="1"/>
      </rPr>
      <t>(132 do 138)</t>
    </r>
  </si>
  <si>
    <t>1. Obaveze koje se mogu konvertovati u kapital</t>
  </si>
  <si>
    <t>2. Obaveze prema povezanim pravnim licima</t>
  </si>
  <si>
    <t>3. Obaveze po dugoročnim vrijednosnim papirima</t>
  </si>
  <si>
    <t>413, 414</t>
  </si>
  <si>
    <t>4. Dugoročni krediti</t>
  </si>
  <si>
    <t>2.4.1.</t>
  </si>
  <si>
    <t>415, 416</t>
  </si>
  <si>
    <t>5. Dugoročne obaveze po finansijskom lizingu</t>
  </si>
  <si>
    <t>6. Dugor. obaveze po fer vrijednosti kroz račun dobiti i gubitka</t>
  </si>
  <si>
    <t>7. Ostale dugoročne obaveze</t>
  </si>
  <si>
    <t>D) ODLOŽENE POREZNE OBAVEZE</t>
  </si>
  <si>
    <r>
      <t xml:space="preserve">E) KRATKOROČNE OBAVEZE </t>
    </r>
    <r>
      <rPr>
        <i/>
        <sz val="10"/>
        <rFont val="Times New Roman"/>
        <family val="1"/>
      </rPr>
      <t>(141+149+155+156+160+161+162+163)</t>
    </r>
  </si>
  <si>
    <r>
      <t xml:space="preserve">I. Kratkoročne finansijske obaveze </t>
    </r>
    <r>
      <rPr>
        <i/>
        <sz val="10"/>
        <rFont val="Times New Roman"/>
        <family val="1"/>
      </rPr>
      <t>(142 do 148)</t>
    </r>
  </si>
  <si>
    <t>1. Obaveze prema povezanim pravnim licima</t>
  </si>
  <si>
    <t>2. Obaveze po kratkoročnim vrijednosnim papirima</t>
  </si>
  <si>
    <t>3. Kratkoročni krediti uzeti u zemlji</t>
  </si>
  <si>
    <t>2.4.2.</t>
  </si>
  <si>
    <t>4. Kratkoročni krediti uzeti u inostranstvu</t>
  </si>
  <si>
    <t>424, 425</t>
  </si>
  <si>
    <t>5. Kratkoročni dio dugoročnih obaveza</t>
  </si>
  <si>
    <t>2.4.4.</t>
  </si>
  <si>
    <t>6. Kratk. Obaveze po fer vrijednosti kroz račun dobiti i gubitka</t>
  </si>
  <si>
    <t>7. Ostale kratkoročne finansijske obaveze</t>
  </si>
  <si>
    <r>
      <t xml:space="preserve">II. Obaveze iz poslovanja </t>
    </r>
    <r>
      <rPr>
        <i/>
        <sz val="10"/>
        <rFont val="Times New Roman"/>
        <family val="1"/>
      </rPr>
      <t>(150 do 154)</t>
    </r>
  </si>
  <si>
    <t>1. Primljeni avansi, depoziti i kaucije</t>
  </si>
  <si>
    <t>2. Dobavljači - povezana pravna lica</t>
  </si>
  <si>
    <t>3. Dobavljači u zemlji</t>
  </si>
  <si>
    <t>4. Dobavljači u inostranstvu</t>
  </si>
  <si>
    <t>2.4.3.</t>
  </si>
  <si>
    <t>5. Ostale obaveze iz poslovanja</t>
  </si>
  <si>
    <t>III. Obaveze iz specifičnih poslova</t>
  </si>
  <si>
    <r>
      <t xml:space="preserve">IV. Obaveze po osnovu plaća, naknada i ostalih primanja zaposlenih </t>
    </r>
    <r>
      <rPr>
        <i/>
        <sz val="10"/>
        <rFont val="Times New Roman"/>
        <family val="1"/>
      </rPr>
      <t>(157 do 159)</t>
    </r>
  </si>
  <si>
    <t>450 do 452</t>
  </si>
  <si>
    <t>1. Obaveze po osnovu plaća i naknada plaća</t>
  </si>
  <si>
    <t>453 do 455</t>
  </si>
  <si>
    <t>2. Obaveze po osnovu naknada plaća koje se refundiraju</t>
  </si>
  <si>
    <t>456 do 458</t>
  </si>
  <si>
    <t>3. Obaveze za ostala primanja zaposlenih</t>
  </si>
  <si>
    <t>V. Druge obaveze</t>
  </si>
  <si>
    <t>VI. Obaveze za PDV</t>
  </si>
  <si>
    <t>48 bez 481</t>
  </si>
  <si>
    <t>VII. Obaveze za ostale poreze i druge dažbine</t>
  </si>
  <si>
    <t>VIII. Obaveze za porez na dobit</t>
  </si>
  <si>
    <t>49 bez 495</t>
  </si>
  <si>
    <t>F) PASIVNA VREMENSKA RAZGRANIČENJA</t>
  </si>
  <si>
    <t>G) ODLOŽENE POREZNE OBAVEZE</t>
  </si>
  <si>
    <r>
      <t xml:space="preserve">POSLOVNA PASIVA </t>
    </r>
    <r>
      <rPr>
        <i/>
        <sz val="10"/>
        <rFont val="Times New Roman"/>
        <family val="1"/>
      </rPr>
      <t>(101+128+131+139+140+164+165)</t>
    </r>
  </si>
  <si>
    <t>Vanbilansna pasiva</t>
  </si>
  <si>
    <t>Ukupno pasiva (166+167)</t>
  </si>
  <si>
    <t>Tabela D</t>
  </si>
  <si>
    <t xml:space="preserve">         IZVJEŠTAJ O GOTOVINSKIM TOKOVIMA</t>
  </si>
  <si>
    <t xml:space="preserve">        INDIREKTNA METODA</t>
  </si>
  <si>
    <t>u KM</t>
  </si>
  <si>
    <t>R.Br.</t>
  </si>
  <si>
    <t>O P I S</t>
  </si>
  <si>
    <t>Ozn. (+,-)</t>
  </si>
  <si>
    <t>Oznaka za AOP</t>
  </si>
  <si>
    <t>Tekuća godina</t>
  </si>
  <si>
    <t xml:space="preserve">Prethodna godina </t>
  </si>
  <si>
    <t>A. GOTOVINSKI TOKOVI IZ POSLOVNIH   AKTIVNOSTI</t>
  </si>
  <si>
    <t>1.</t>
  </si>
  <si>
    <t>Neto dobit (gubitak) za period</t>
  </si>
  <si>
    <t>4.1.2. -</t>
  </si>
  <si>
    <t>Usklađenje za:</t>
  </si>
  <si>
    <t>2.</t>
  </si>
  <si>
    <t>Amortizacija / vrijednost usklađenja nematerijalnih sredstava</t>
  </si>
  <si>
    <t>+</t>
  </si>
  <si>
    <t>3.</t>
  </si>
  <si>
    <t>Gubici (dobici) od otuđenja nematerijalnih sredstava</t>
  </si>
  <si>
    <t>+(-)</t>
  </si>
  <si>
    <t>4.</t>
  </si>
  <si>
    <t>Amortizacija / vrijednost usklađenja materijalnih sredstava</t>
  </si>
  <si>
    <t>5.</t>
  </si>
  <si>
    <t>Gubici (dobici) od otuđenja materijalnih sredstava</t>
  </si>
  <si>
    <t>6.</t>
  </si>
  <si>
    <t>Usklađenja iz osnova dugoročnih finansijskih sredstava</t>
  </si>
  <si>
    <t>7.</t>
  </si>
  <si>
    <t>Nerealizovani rashodi (prihodi) od kursnih razlika</t>
  </si>
  <si>
    <t>8.</t>
  </si>
  <si>
    <t>Ostala usklađenja za negotovinske stavke i gotovinski tokovi koji se odnose na ulagačke i finansijske aktivnosti</t>
  </si>
  <si>
    <t>9.</t>
  </si>
  <si>
    <r>
      <t xml:space="preserve">Ukupno </t>
    </r>
    <r>
      <rPr>
        <i/>
        <sz val="10"/>
        <rFont val="Times New Roman"/>
        <family val="1"/>
      </rPr>
      <t>(2 do 8)</t>
    </r>
  </si>
  <si>
    <t>10.</t>
  </si>
  <si>
    <t>Smanjenje (povećanje) zaliha</t>
  </si>
  <si>
    <t>11.</t>
  </si>
  <si>
    <t>Smanjenje (povećanje) potraživanja od prodaje</t>
  </si>
  <si>
    <t>12.</t>
  </si>
  <si>
    <t>Smanjenje (povećanje) drugih potraživanja</t>
  </si>
  <si>
    <t>13.</t>
  </si>
  <si>
    <t>Smanjenje (povećanje) aktivnih vremenskih razgraničenja</t>
  </si>
  <si>
    <t>14.</t>
  </si>
  <si>
    <t>Povećanje (smanjenje) obaveza prema dobavljačima</t>
  </si>
  <si>
    <t>15.</t>
  </si>
  <si>
    <t>Povećanje (smanjenje) drugih obaveza</t>
  </si>
  <si>
    <t>16.</t>
  </si>
  <si>
    <t>Povećanje (smanjenje) pasivnih vremenskih razgraničenja</t>
  </si>
  <si>
    <t>4.1.3.-</t>
  </si>
  <si>
    <t>17.</t>
  </si>
  <si>
    <r>
      <t xml:space="preserve">Ukupno </t>
    </r>
    <r>
      <rPr>
        <i/>
        <sz val="10"/>
        <rFont val="Times New Roman"/>
        <family val="1"/>
      </rPr>
      <t>(10 do 16)</t>
    </r>
  </si>
  <si>
    <t>18.</t>
  </si>
  <si>
    <r>
      <t xml:space="preserve">Neto gotovinski tok iz poslovnih aktivnosti </t>
    </r>
    <r>
      <rPr>
        <i/>
        <sz val="10"/>
        <rFont val="Times New Roman"/>
        <family val="1"/>
      </rPr>
      <t>(1+9+17)</t>
    </r>
  </si>
  <si>
    <t>B. GOVINSKI TOKOVI IZ ULAGAČKIH AKTIVNOSTI</t>
  </si>
  <si>
    <t>19.</t>
  </si>
  <si>
    <r>
      <t xml:space="preserve">Prilivi gotovine iz ulagačkih aktivnosti </t>
    </r>
    <r>
      <rPr>
        <i/>
        <sz val="10"/>
        <rFont val="Times New Roman"/>
        <family val="1"/>
      </rPr>
      <t>(20 do 25)</t>
    </r>
  </si>
  <si>
    <t>20.</t>
  </si>
  <si>
    <t>Prilivi iz osnova kratkoročnih finansijskih plasmana</t>
  </si>
  <si>
    <t>21.</t>
  </si>
  <si>
    <t>Prilivi iz osnova prodaje dionica i udjela</t>
  </si>
  <si>
    <t>22.</t>
  </si>
  <si>
    <t>Prilivi iz osnova prodaje stalnih sredstava</t>
  </si>
  <si>
    <t>23.</t>
  </si>
  <si>
    <t>Prilivi iz osnova kamata</t>
  </si>
  <si>
    <t>24.</t>
  </si>
  <si>
    <t>Prilivi od dividendi i učešća u dobiti</t>
  </si>
  <si>
    <t>25.</t>
  </si>
  <si>
    <t>Prilivi iz osnova ostalih dugoročnih finansijskih plasmana</t>
  </si>
  <si>
    <t>26.</t>
  </si>
  <si>
    <r>
      <t xml:space="preserve">Odlivi gotovine iz ulagačkih aktivnosti </t>
    </r>
    <r>
      <rPr>
        <i/>
        <sz val="10"/>
        <rFont val="Times New Roman"/>
        <family val="1"/>
      </rPr>
      <t>(27 do 30)</t>
    </r>
  </si>
  <si>
    <t>27.</t>
  </si>
  <si>
    <t>Odlivi iz osnova kratkoročnih finansijskih plasmana</t>
  </si>
  <si>
    <t>-</t>
  </si>
  <si>
    <t>28.</t>
  </si>
  <si>
    <t>Odlivi iz osnova kupovine dionica i udjela</t>
  </si>
  <si>
    <t>29.</t>
  </si>
  <si>
    <t>Odlivi iz osnova kupovine stalnih sredstava</t>
  </si>
  <si>
    <t>4.2.3.</t>
  </si>
  <si>
    <t>30.</t>
  </si>
  <si>
    <t>Odlivi iz osnova ostalih dugoročnih finansijskih plasmana</t>
  </si>
  <si>
    <r>
      <t xml:space="preserve">Neto priliv gotovine iz ulagačkih aktivnosti </t>
    </r>
    <r>
      <rPr>
        <i/>
        <sz val="10"/>
        <rFont val="Times New Roman"/>
        <family val="1"/>
      </rPr>
      <t>(19-26)</t>
    </r>
  </si>
  <si>
    <t>32.</t>
  </si>
  <si>
    <r>
      <t xml:space="preserve">Neto odliv gotovine iz ulagačkih aktivnosti </t>
    </r>
    <r>
      <rPr>
        <i/>
        <sz val="10"/>
        <rFont val="Times New Roman"/>
        <family val="1"/>
      </rPr>
      <t>(26-19)</t>
    </r>
  </si>
  <si>
    <t>C. GOTOVINSKI TOKOVI IZ FINANSIJSKIH AKTIVNOSTI</t>
  </si>
  <si>
    <t>33.</t>
  </si>
  <si>
    <r>
      <t xml:space="preserve">Prilivi gotovine iz finansijskih aktivnosti </t>
    </r>
    <r>
      <rPr>
        <i/>
        <sz val="10"/>
        <rFont val="Times New Roman"/>
        <family val="1"/>
      </rPr>
      <t>(34 do 37)</t>
    </r>
  </si>
  <si>
    <t>34.</t>
  </si>
  <si>
    <t>Prilivi iz osnova povećanja osnovnog kapitala</t>
  </si>
  <si>
    <t>35.</t>
  </si>
  <si>
    <t>Prilivi iz osnova dugoročnih kredita</t>
  </si>
  <si>
    <t>36.</t>
  </si>
  <si>
    <t>Prilivi iz osnova kratkoročnih kredita</t>
  </si>
  <si>
    <t>4.1.1.</t>
  </si>
  <si>
    <t>37.</t>
  </si>
  <si>
    <t>Prilivi iz osnova ostalih dugoročnih i kratkoročnih obaveza</t>
  </si>
  <si>
    <t>38.</t>
  </si>
  <si>
    <r>
      <t xml:space="preserve">Odlivi gotovine iz finansijskih aktivnosti </t>
    </r>
    <r>
      <rPr>
        <i/>
        <sz val="10"/>
        <rFont val="Times New Roman"/>
        <family val="1"/>
      </rPr>
      <t>(39 do 44)</t>
    </r>
  </si>
  <si>
    <t>39.</t>
  </si>
  <si>
    <t>Odlivi iz osnova otkupa vlastitih dionica i udjela</t>
  </si>
  <si>
    <t>40.</t>
  </si>
  <si>
    <t>Odlivi iz osnova dugoročnih kredita</t>
  </si>
  <si>
    <t>4.2.2.</t>
  </si>
  <si>
    <t>41.</t>
  </si>
  <si>
    <t>Odlivi iz osnova kratkoročnih kredita</t>
  </si>
  <si>
    <t>4.2.1.</t>
  </si>
  <si>
    <t>42.</t>
  </si>
  <si>
    <t>Odlivi iz osnova finansijskog lizinga</t>
  </si>
  <si>
    <t>43.</t>
  </si>
  <si>
    <t>Odlivi iz osnova isplaćenih dividendi</t>
  </si>
  <si>
    <t>44.</t>
  </si>
  <si>
    <t>Odlivi iz osnova ostalih dugoročnih i kratkoročnih obaveza</t>
  </si>
  <si>
    <t>45.</t>
  </si>
  <si>
    <r>
      <t xml:space="preserve">Neto priliv gotovine iz finansijskih aktivnosti </t>
    </r>
    <r>
      <rPr>
        <i/>
        <sz val="10"/>
        <rFont val="Times New Roman"/>
        <family val="1"/>
      </rPr>
      <t>(33-38)</t>
    </r>
  </si>
  <si>
    <t>46.</t>
  </si>
  <si>
    <r>
      <t xml:space="preserve">Neto odliv gotovine iz finansijskih aktivnosti </t>
    </r>
    <r>
      <rPr>
        <i/>
        <sz val="10"/>
        <rFont val="Times New Roman"/>
        <family val="1"/>
      </rPr>
      <t>(38-33)</t>
    </r>
  </si>
  <si>
    <t>47.</t>
  </si>
  <si>
    <t>D. UKUPNI PRILIVI GOTOVINE (18+31+45)</t>
  </si>
  <si>
    <t>48.</t>
  </si>
  <si>
    <t>E. UKUPNI ODLIVI GOTOVINE (18+32+46)</t>
  </si>
  <si>
    <t>49.</t>
  </si>
  <si>
    <t>F. NETO PRILIV GOTOVINE (47-48)</t>
  </si>
  <si>
    <t>50.</t>
  </si>
  <si>
    <t>G. NETO ODLIV GOTOVINE (48-47)</t>
  </si>
  <si>
    <t>51.</t>
  </si>
  <si>
    <t>H. Gotovina na početku izvještajnog perioda</t>
  </si>
  <si>
    <t>52.</t>
  </si>
  <si>
    <t>I. Pozitivne kursne razlike iz osnova preračuna gotovine</t>
  </si>
  <si>
    <t>53.</t>
  </si>
  <si>
    <t>J. Negativne kursne razlike iz osnova preračuna gotovine</t>
  </si>
  <si>
    <t>54.</t>
  </si>
  <si>
    <t>K. Gotovina na kraju izvještajnog perioda (51+49-50+52-53)</t>
  </si>
  <si>
    <t xml:space="preserve">U Sarajevu, </t>
  </si>
  <si>
    <t>Tabela F</t>
  </si>
  <si>
    <t>IZVJEŠTAJ O PROMJENAMA NA KAPITALU</t>
  </si>
  <si>
    <t>VRSTA PROMJENE NA KAPITALU</t>
  </si>
  <si>
    <t>DIO KAPITALA KOJI PRIPADA VLASNICIMA MATIČNOG PRIVREDNOG DRUŠTVA</t>
  </si>
  <si>
    <t>MANJINSKI INTERES</t>
  </si>
  <si>
    <t>UKUPNI KAPITAL (8+9)</t>
  </si>
  <si>
    <t>Dionički kapital i udjeli u društvu sa ograničenom odgovornošću</t>
  </si>
  <si>
    <t>Revalorizacione rezerve                      (MRS 16 MRS 21 i MRS 38)</t>
  </si>
  <si>
    <t>Nerealizovani dobici/gubici po osnovu finansijskih sredstava raspoloživih za prodaju</t>
  </si>
  <si>
    <t>Ostale rezerve (emisiona premija, zakonske i statutarne rezerve, zaštita gotovinskih tokova)</t>
  </si>
  <si>
    <t>Akumulirana neraspoređena dobit / nepokriveni gubitak</t>
  </si>
  <si>
    <t>UKUPNO (3+4±5±6±7)</t>
  </si>
  <si>
    <t>(MRS 16, MRS 21 i MRS 38)</t>
  </si>
  <si>
    <t>(3+4±5±6±7)</t>
  </si>
  <si>
    <t>2. Efekti promjena u računovodstvenim politikama</t>
  </si>
  <si>
    <t>3. Efekti ispravki grešaka</t>
  </si>
  <si>
    <t xml:space="preserve">                -  </t>
  </si>
  <si>
    <t xml:space="preserve">                   -  </t>
  </si>
  <si>
    <t>5. Efekti revalorizacije materijalnih i nematerijalnih sredstava</t>
  </si>
  <si>
    <t>6. Nerealizovani dobici/gubici po osnovu finansijskih sredstava raspoloživih za prodaju</t>
  </si>
  <si>
    <t>7. Kursne razlike nastale prevođenjem finansijskih izvještaja u drugu valutu prezentacije</t>
  </si>
  <si>
    <t>8. Neto dobit/gubitak perioda iskazan u bilansu uspjeha</t>
  </si>
  <si>
    <t>9. Neto dobici/gubici perioda priznati direktno u kapitalu</t>
  </si>
  <si>
    <t>10. Objavljene dividende i drugi oblici raspodjele dobiti i pokriće gubitka</t>
  </si>
  <si>
    <t>11. Emisija dioničkog kapitala i drugi oblici povećanja ili smanjenje osnovnog kapitala</t>
  </si>
  <si>
    <t>13. Efekti promjena u računovodstvenim politikama</t>
  </si>
  <si>
    <t>14. Efekti ispravki grešaka</t>
  </si>
  <si>
    <t>16. Efekti revalorizacije materijalnih i nematerijalnih sredstava</t>
  </si>
  <si>
    <t>17. Nerealizovani dobici/gubici po osnovu finansijskih sredstava raspoloživih za prodaju</t>
  </si>
  <si>
    <t>18. Kursne razlike nastale prevođenjem finansijskih izvještaja u drugu valutu prezentacije</t>
  </si>
  <si>
    <t>19. Neto dobit/gubitak perioda iskazan u bilansu uspjeha</t>
  </si>
  <si>
    <t>20. Neto dobici/gubici perioda priznati direktno u kapitalu</t>
  </si>
  <si>
    <t>21. Objavljene dividende i drugi oblici raspodjele dobiti i pokriće gubitka</t>
  </si>
  <si>
    <t>22. Emisija dioničkog kapitala i drugi oblici povećanja ili smanjenje osnovnog kapitala</t>
  </si>
  <si>
    <t>(915±916±917±918±919±920-921+922)</t>
  </si>
  <si>
    <t xml:space="preserve"> Naziv emitenta: Bosnalijek d.d.</t>
  </si>
  <si>
    <t>Zabilješke i komentari uprave neophodni za bolje i jasnije razumjevanje podataka prezentiranih u Tabelama A, B, C, D, E i F obrazca OEI-PD</t>
  </si>
  <si>
    <t>Tabela G</t>
  </si>
  <si>
    <t>Pozicija na koju se odnosi komentar ili zabilješka</t>
  </si>
  <si>
    <t>Komentar ili zabilješka</t>
  </si>
  <si>
    <t>Poslovni prihodi (202+206+210+211)</t>
  </si>
  <si>
    <t>Poslovni rashodi (213+214+215+219+220+221+222-223+224)</t>
  </si>
  <si>
    <t>Dobit od poslovnih aktivnosti (201-212)</t>
  </si>
  <si>
    <t>Gubitak od poslovnih aktivnosti (212-201)</t>
  </si>
  <si>
    <t>Finansijski prihodi (228 do 233)</t>
  </si>
  <si>
    <t>Finansijski rashodi (235 do 239)</t>
  </si>
  <si>
    <t>Dobit od finansijskih aktivnosti (227-234)</t>
  </si>
  <si>
    <t>Gubitak od finansijskih aktivnosti (234-227)</t>
  </si>
  <si>
    <t>Dobit redovne aktivnosti (225-226+240-241) &gt; 0</t>
  </si>
  <si>
    <t>Gubitak redovne aktivnosti (225-226+240-241) &lt; 0</t>
  </si>
  <si>
    <t>Ostali prihodi i dobici, osim iz osnova stalnih sredstava namijenjenih prodaji i obustavljenog poslovanja (245 do 253)</t>
  </si>
  <si>
    <t>Ostali rashodi u gubici, osim iz osnova stalnih sredstava namijenjenih prodaji i obustavljenog poslovanja (255 do 263)</t>
  </si>
  <si>
    <t>Dobit po osnovu ostalih prihoda i rashoda (244-254)</t>
  </si>
  <si>
    <t>Gubitak po osnovu ostalih prihoda i rashoda (254-244)</t>
  </si>
  <si>
    <t>Prihodi iz osnova usklađivanja vrijednosti (267 do 275)</t>
  </si>
  <si>
    <t>Rashodi iz osnova usklađivanja vrijednosti (277 do 284)</t>
  </si>
  <si>
    <t>Povećanje vrijednosti specifičnih stalnih sredstava (286 do 288)</t>
  </si>
  <si>
    <t>Smanjenje vrijednosti specifičnih stalnih sredstava (290 do 292)</t>
  </si>
  <si>
    <t>Dobit od usklađivanja vrijednosti (266-276+285-289) &gt; 0</t>
  </si>
  <si>
    <t>Gubitak od usklađivanja vrijednosti (266-276+285-289) &lt; 0</t>
  </si>
  <si>
    <t>Neto dobit neprekinutog poslovanja (297-298-299-300+301) &gt; 0</t>
  </si>
  <si>
    <t>Neto gubitak neprekinutog poslovanja (297-298-299-300+301) &lt; 0</t>
  </si>
  <si>
    <t>Dobit od prekinutog poslovanja (304-305)</t>
  </si>
  <si>
    <t>Gubitak od prekinutog poslovanja (305-304)</t>
  </si>
  <si>
    <t>Neto dobit od prekinutog poslovanja (306-307-308) &gt; 0</t>
  </si>
  <si>
    <t>Neto gubitak od prekinutog poslovanja (306-307-308) &lt; 0</t>
  </si>
  <si>
    <t>Neto dobit perioda (302-303+309-310) &gt; 0</t>
  </si>
  <si>
    <t>Neto gubitak perioda (302-303+309-310) &lt; 0</t>
  </si>
  <si>
    <t>Ostala sveobuhvatna dobit prije poreza (314-321)</t>
  </si>
  <si>
    <t>Ostali sveobuhvatni gubitak prije poreza (321-314)</t>
  </si>
  <si>
    <t>Neto ostala sveobuhvatna dobit (327-328-329) &gt; 0</t>
  </si>
  <si>
    <t>Neto ostali sveobuhvatni gubitak (327-328-329) &lt; 0</t>
  </si>
  <si>
    <t>Ukupna neto sveobuhvatna dobit perioda (311-312+330-331) &gt; 0</t>
  </si>
  <si>
    <t>Ukupni neto sveobuhvatni gubitak perioda (311-312+330-331) &lt; 0</t>
  </si>
  <si>
    <t xml:space="preserve">8.596.256 redovnih dionica sa nominalnom cijenom od 10,00 KM i
233.731 dionica za zaposlene nominalne vrijednosti 10,00 KM </t>
  </si>
  <si>
    <t xml:space="preserve"> HADEN S.A  (LUX) – 26,56%                                                                                                                               KBC Euro Credit Capital (MLT) - 24,23%
 The Economic and Social Development Fund (LIBYA) - 7,78% </t>
  </si>
  <si>
    <t>UKUPNI KAPITAL</t>
  </si>
  <si>
    <t>(8+9)</t>
  </si>
  <si>
    <t xml:space="preserve"> osnovu finansijskih</t>
  </si>
  <si>
    <t xml:space="preserve">sredstava raspoloživi </t>
  </si>
  <si>
    <t>za prodaju</t>
  </si>
  <si>
    <t>Ostale rezerve</t>
  </si>
  <si>
    <t xml:space="preserve">(emisiona premija, </t>
  </si>
  <si>
    <t xml:space="preserve">zakonske i statutarne </t>
  </si>
  <si>
    <t xml:space="preserve">rezerve, zaštita </t>
  </si>
  <si>
    <t>gotovinskih tokova)</t>
  </si>
  <si>
    <t>Akumulirana</t>
  </si>
  <si>
    <t xml:space="preserve">neraspoređena </t>
  </si>
  <si>
    <t xml:space="preserve">dobit /nepokriveni </t>
  </si>
  <si>
    <t>gubitak</t>
  </si>
  <si>
    <t>UKUPNO</t>
  </si>
  <si>
    <t>(3+4+5+6+7)</t>
  </si>
  <si>
    <t>- Privredno društvo Bosnalijek d.o.o.. Beograd 100%                   - Bosnalijek d.o.o. Moskva  100%                                                        - Bosnalijek d.o.o. Hrvatska 100%                                                 - Bosnalijek DOOEL Skopje 100%                                             - Pharmamed d.o.o. 30%                                                                 - Predstavništvo u Hrvatska                                                               - Predstavniptvo u Crnoj Gori                                                        -  Predstavništvo u Srbiji                                                                 - Predstavništvo u Rusiji                                                                  -  Predstavništvo u Moldavija                                                             - Predstavništvo u Makedonija                                                     - Predstavništvo na Kosovo                                                                 - Predstavništvo u Albaniji                                                                - Predstavništvo u Ukraijini</t>
  </si>
  <si>
    <t>Edin Dizdar - Predsjednik;
Bernadin Alagić - član;
Mirna Sijerčić - član;
Vedad Tuzović - član                                                         Nedim Rizvanović - član</t>
  </si>
  <si>
    <t>1. Stanje na dan 31. 12. 2016. godine</t>
  </si>
  <si>
    <t>4. Ponovo iskazano stanje na dan 31. 12. 2016. godine, odnosno 01.01.2017. godine (901±902±903)</t>
  </si>
  <si>
    <r>
      <t xml:space="preserve">12. Stanje na dan 31. 12. 2017. godine, </t>
    </r>
    <r>
      <rPr>
        <i/>
        <sz val="10"/>
        <rFont val="Times New Roman"/>
        <family val="1"/>
      </rPr>
      <t>(904±905±906±907±908±909-910+911)</t>
    </r>
  </si>
  <si>
    <t>15. Ponovo iskazano stanje na dan 31. 12. 2017. godine,</t>
  </si>
  <si>
    <r>
      <t xml:space="preserve">odnosno 01. 01. 2018. godine </t>
    </r>
    <r>
      <rPr>
        <i/>
        <sz val="10"/>
        <rFont val="Times New Roman"/>
        <family val="1"/>
      </rPr>
      <t>(912±913±914)</t>
    </r>
  </si>
  <si>
    <t xml:space="preserve">Nedim Uzunović - Direktor Društva;
Adnan Hadžić- Izvršni direktor za finansije;                Mirela Spahić - Izvršni direktor za operacije                                                                                                 Admir Kešo - Izvršni direktor za marketing i prodaju (do 06.03.2018)                                                                         Razija Peco - Izvršni direktor za administraciju (do 06.03.2018)    </t>
  </si>
  <si>
    <t xml:space="preserve">NO: Edin Dizdar - Predsjednik 3.690 (na početku perioda) i 3.690 (na kraju perioda); 
Bernadin Alagić - član 0 i 0;
Mirna Sijerčić  - član 1.845 i 1.845; 
Vedad Tuzović - član 0 i 0;                                               Nedim Rizvanović - član 0 i 0;
UPRAVA:  Nedim Uzunović - Direktor 21.450 i 21.450;
Adnan Hadžić - Izvršni direktor za finansije 11.000 i 11.000;                                                                                Mirela Spahić - Izvršni direktor za operacije 9.000 i 9.000                                                                                                                                    Admir Kešo - Izvršni direktor za marketing i prodaju 9.000 i 9.000; do (06.03.2018)                                                                                                                                             Razija Peco - Izvršni direktor za administraciju 9.000 i 9.000 (do 06.03.2018)                                                                                    </t>
  </si>
  <si>
    <t>od 01.01. do 30.06.2018. godine</t>
  </si>
  <si>
    <t>Haris Jahić                                                                                                                                  Belma Ahmagić                                                                      Edis Boloban</t>
  </si>
  <si>
    <t>Isplaćena dividenda u periodu od 01.01. do 30.06.2018. godine iznosi 1.764.122,52 KM</t>
  </si>
  <si>
    <t>na dan 30.06.2018. godine</t>
  </si>
  <si>
    <t>za period od 01.01. do 30.06.2018. godine</t>
  </si>
  <si>
    <t xml:space="preserve">23. Stanje na dan 30.06.2018. godine </t>
  </si>
  <si>
    <t>za period koji se završava na dan 30.06.2018. godine</t>
  </si>
  <si>
    <t>Sarajevo, ul Jukićeva 53, 20.06.2018. godine</t>
  </si>
  <si>
    <t xml:space="preserve">1. Donošenju Odluke o izbor radnih tijela Skupštine                                        a) Izbor predsjednika skupštine                                     b) Izbor dva ovjerivača zapisnika skupštine                        2. Odluka o usvajanju godišnjeg izvještaja o poslovanju Društva  za 2017. godinu sa finansijskim izvještajima, izvještajem nezavisnog revizora i izvještajima Nadzornog odbora i Odbora za reviziju                                            3. Donošenje odluke o rasporedu dobiti ostvarene po godišnjem izvještaju o poslovanju Društva za 2017. godinu                                                       4. Donošenje odluke o isplati dividende ostvarene po godišnjem izvještaju o poslovanju Društva za 2017. godinu                                                                    5. Donošenje odluke o izboru vanjskog revizora za reviziju finansijskih izvještaja Bosnalijeka d.d. za 2018. godinu.                                                                   6. Donošenje odluke o razrješenju Lane Mujanović sa funkcije člana odbora za reviziju                                                                   7. Donošenje odluke o izboru člana odbora za reviziju pojedinačno                                                                                                                                                                     </t>
  </si>
  <si>
    <t xml:space="preserve">a) Donošenje odluke o rasporedu dobiti ostvarene po godišnjem izvještaju o poslovanju Društva za 2017. godinu                                                                     b) Donošenje odluke o isplati dividende ostvarene po godišnjem izvještaju o poslovanju Društva za 2017. godinu   </t>
  </si>
  <si>
    <t>U Sarajevu, 31.08.2018. godine</t>
  </si>
  <si>
    <t>Dana 31.08.2018.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</si>
</sst>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k_n_-;\-* #,##0.00\ _k_n_-;_-* &quot;-&quot;??\ _k_n_-;_-@_-"/>
    <numFmt numFmtId="164" formatCode="#,##0\ _k_n"/>
    <numFmt numFmtId="165" formatCode="_(* #,##0_);_(* \(#,##0\);_(* &quot;-&quot;??_);_(@_)"/>
  </numFmts>
  <fonts count="16">
    <font>
      <sz val="10"/>
      <name val="CRO_Dutch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rgb="FF777777"/>
      <name val="Arial"/>
      <family val="2"/>
      <charset val="238"/>
    </font>
    <font>
      <b/>
      <sz val="10"/>
      <name val="Times New Roman"/>
      <family val="1"/>
      <charset val="238"/>
    </font>
    <font>
      <i/>
      <sz val="10"/>
      <name val="CRO_Dutch"/>
    </font>
    <font>
      <b/>
      <i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0"/>
      <name val="CRO_Dutch"/>
    </font>
    <font>
      <b/>
      <i/>
      <sz val="12"/>
      <name val="Times New Roman"/>
      <family val="1"/>
    </font>
    <font>
      <sz val="10"/>
      <name val="CRO_Dutch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.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2" fillId="0" borderId="0" applyFont="0" applyFill="0" applyBorder="0" applyAlignment="0" applyProtection="0"/>
  </cellStyleXfs>
  <cellXfs count="255">
    <xf numFmtId="0" fontId="0" fillId="0" borderId="0" xfId="0"/>
    <xf numFmtId="0" fontId="3" fillId="0" borderId="0" xfId="1" applyFont="1" applyBorder="1" applyAlignment="1">
      <alignment horizontal="center"/>
    </xf>
    <xf numFmtId="0" fontId="3" fillId="0" borderId="0" xfId="1" applyFont="1" applyFill="1" applyAlignment="1">
      <alignment horizontal="right"/>
    </xf>
    <xf numFmtId="0" fontId="3" fillId="0" borderId="0" xfId="0" applyFont="1" applyAlignment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1" applyFont="1" applyAlignment="1"/>
    <xf numFmtId="0" fontId="3" fillId="2" borderId="1" xfId="1" applyFont="1" applyFill="1" applyBorder="1" applyAlignment="1">
      <alignment horizontal="center"/>
    </xf>
    <xf numFmtId="0" fontId="3" fillId="0" borderId="2" xfId="0" applyFont="1" applyBorder="1" applyAlignment="1">
      <alignment horizontal="justify" vertical="top" wrapText="1"/>
    </xf>
    <xf numFmtId="0" fontId="4" fillId="0" borderId="2" xfId="1" applyFont="1" applyBorder="1"/>
    <xf numFmtId="0" fontId="3" fillId="0" borderId="3" xfId="1" applyFont="1" applyBorder="1" applyAlignment="1">
      <alignment horizontal="left" vertical="center"/>
    </xf>
    <xf numFmtId="0" fontId="4" fillId="0" borderId="3" xfId="1" applyFont="1" applyBorder="1"/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top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4" fillId="0" borderId="4" xfId="0" applyFont="1" applyBorder="1" applyAlignment="1">
      <alignment horizontal="justify" vertical="top" wrapText="1"/>
    </xf>
    <xf numFmtId="3" fontId="4" fillId="0" borderId="4" xfId="1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top" wrapText="1"/>
    </xf>
    <xf numFmtId="0" fontId="4" fillId="0" borderId="5" xfId="1" applyFont="1" applyBorder="1" applyAlignment="1">
      <alignment horizontal="center" vertical="center" wrapText="1"/>
    </xf>
    <xf numFmtId="0" fontId="3" fillId="0" borderId="6" xfId="1" applyFont="1" applyBorder="1"/>
    <xf numFmtId="0" fontId="6" fillId="0" borderId="0" xfId="2" applyNumberFormat="1" applyFont="1" applyAlignment="1">
      <alignment vertical="center"/>
    </xf>
    <xf numFmtId="0" fontId="3" fillId="0" borderId="0" xfId="1" applyFont="1" applyBorder="1"/>
    <xf numFmtId="0" fontId="4" fillId="0" borderId="6" xfId="1" applyFont="1" applyBorder="1" applyAlignment="1">
      <alignment horizontal="center" wrapText="1"/>
    </xf>
    <xf numFmtId="0" fontId="4" fillId="0" borderId="0" xfId="1" applyFont="1" applyBorder="1"/>
    <xf numFmtId="0" fontId="3" fillId="0" borderId="0" xfId="1" applyFont="1" applyAlignment="1">
      <alignment wrapText="1"/>
    </xf>
    <xf numFmtId="0" fontId="4" fillId="0" borderId="0" xfId="0" applyFont="1"/>
    <xf numFmtId="0" fontId="3" fillId="0" borderId="7" xfId="1" applyFont="1" applyFill="1" applyBorder="1" applyAlignment="1">
      <alignment horizontal="right"/>
    </xf>
    <xf numFmtId="0" fontId="3" fillId="0" borderId="0" xfId="0" applyFont="1"/>
    <xf numFmtId="0" fontId="4" fillId="0" borderId="7" xfId="0" applyFont="1" applyFill="1" applyBorder="1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right" vertical="top" wrapText="1"/>
    </xf>
    <xf numFmtId="16" fontId="4" fillId="0" borderId="7" xfId="0" applyNumberFormat="1" applyFont="1" applyBorder="1" applyAlignment="1">
      <alignment horizontal="center" vertical="top" wrapText="1"/>
    </xf>
    <xf numFmtId="3" fontId="4" fillId="0" borderId="7" xfId="0" applyNumberFormat="1" applyFont="1" applyBorder="1" applyAlignment="1">
      <alignment horizontal="right" vertical="top" wrapText="1"/>
    </xf>
    <xf numFmtId="3" fontId="4" fillId="0" borderId="0" xfId="0" applyNumberFormat="1" applyFont="1"/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vertical="top" wrapText="1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3" fontId="9" fillId="0" borderId="7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3" fillId="0" borderId="8" xfId="1" applyFont="1" applyFill="1" applyBorder="1" applyAlignment="1">
      <alignment horizontal="right"/>
    </xf>
    <xf numFmtId="0" fontId="4" fillId="3" borderId="8" xfId="0" applyFont="1" applyFill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164" fontId="8" fillId="0" borderId="7" xfId="0" applyNumberFormat="1" applyFont="1" applyBorder="1" applyAlignment="1">
      <alignment horizontal="right" vertical="top" wrapText="1"/>
    </xf>
    <xf numFmtId="49" fontId="4" fillId="0" borderId="7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right" vertical="top" wrapText="1"/>
    </xf>
    <xf numFmtId="164" fontId="9" fillId="0" borderId="7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vertical="top" wrapText="1"/>
    </xf>
    <xf numFmtId="16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165" fontId="8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/>
    </xf>
    <xf numFmtId="165" fontId="4" fillId="0" borderId="7" xfId="0" applyNumberFormat="1" applyFont="1" applyBorder="1" applyAlignment="1">
      <alignment horizontal="right"/>
    </xf>
    <xf numFmtId="165" fontId="9" fillId="0" borderId="7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7" xfId="0" applyFont="1" applyBorder="1" applyAlignment="1">
      <alignment horizontal="justify" vertical="top" wrapText="1"/>
    </xf>
    <xf numFmtId="165" fontId="4" fillId="4" borderId="7" xfId="0" applyNumberFormat="1" applyFont="1" applyFill="1" applyBorder="1" applyAlignment="1">
      <alignment horizontal="right" vertical="top" wrapText="1"/>
    </xf>
    <xf numFmtId="165" fontId="4" fillId="0" borderId="7" xfId="0" applyNumberFormat="1" applyFont="1" applyBorder="1" applyAlignment="1">
      <alignment horizontal="right" vertical="top" wrapText="1"/>
    </xf>
    <xf numFmtId="165" fontId="8" fillId="4" borderId="7" xfId="0" applyNumberFormat="1" applyFont="1" applyFill="1" applyBorder="1" applyAlignment="1">
      <alignment horizontal="right" vertical="top" wrapText="1"/>
    </xf>
    <xf numFmtId="165" fontId="8" fillId="0" borderId="7" xfId="0" applyNumberFormat="1" applyFont="1" applyBorder="1" applyAlignment="1">
      <alignment horizontal="right" vertical="top" wrapText="1"/>
    </xf>
    <xf numFmtId="165" fontId="9" fillId="0" borderId="7" xfId="0" applyNumberFormat="1" applyFont="1" applyBorder="1" applyAlignment="1">
      <alignment horizontal="right" vertical="top" wrapText="1"/>
    </xf>
    <xf numFmtId="1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right"/>
    </xf>
    <xf numFmtId="0" fontId="4" fillId="0" borderId="7" xfId="0" applyFont="1" applyBorder="1"/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top" textRotation="90" wrapText="1"/>
    </xf>
    <xf numFmtId="0" fontId="4" fillId="0" borderId="7" xfId="0" applyFont="1" applyBorder="1" applyAlignment="1">
      <alignment vertical="top" textRotation="90" wrapText="1"/>
    </xf>
    <xf numFmtId="3" fontId="4" fillId="0" borderId="7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165" fontId="4" fillId="0" borderId="0" xfId="0" applyNumberFormat="1" applyFont="1"/>
    <xf numFmtId="3" fontId="4" fillId="0" borderId="5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/>
    </xf>
    <xf numFmtId="0" fontId="3" fillId="0" borderId="7" xfId="0" applyFont="1" applyBorder="1" applyAlignment="1">
      <alignment horizontal="justify" vertical="top" wrapText="1"/>
    </xf>
    <xf numFmtId="0" fontId="4" fillId="0" borderId="7" xfId="1" applyFont="1" applyBorder="1"/>
    <xf numFmtId="0" fontId="3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right"/>
    </xf>
    <xf numFmtId="0" fontId="3" fillId="0" borderId="6" xfId="1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/>
    <xf numFmtId="164" fontId="4" fillId="0" borderId="0" xfId="0" applyNumberFormat="1" applyFont="1"/>
    <xf numFmtId="3" fontId="8" fillId="0" borderId="7" xfId="0" applyNumberFormat="1" applyFont="1" applyBorder="1" applyAlignment="1">
      <alignment horizontal="right" vertical="top" wrapText="1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3" fontId="4" fillId="0" borderId="7" xfId="0" applyNumberFormat="1" applyFont="1" applyBorder="1" applyAlignment="1">
      <alignment horizontal="right" vertical="top" wrapText="1"/>
    </xf>
    <xf numFmtId="0" fontId="4" fillId="0" borderId="7" xfId="0" applyFont="1" applyBorder="1" applyAlignment="1">
      <alignment horizontal="right" vertical="top" wrapText="1"/>
    </xf>
    <xf numFmtId="49" fontId="4" fillId="0" borderId="4" xfId="1" applyNumberFormat="1" applyFont="1" applyBorder="1" applyAlignment="1">
      <alignment horizontal="center" vertical="center" wrapText="1"/>
    </xf>
    <xf numFmtId="4" fontId="4" fillId="0" borderId="0" xfId="1" applyNumberFormat="1" applyFont="1"/>
    <xf numFmtId="165" fontId="4" fillId="0" borderId="7" xfId="0" applyNumberFormat="1" applyFont="1" applyFill="1" applyBorder="1" applyAlignment="1">
      <alignment horizontal="right" vertical="top" wrapText="1"/>
    </xf>
    <xf numFmtId="3" fontId="8" fillId="0" borderId="7" xfId="0" applyNumberFormat="1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4" fillId="0" borderId="7" xfId="0" applyFont="1" applyFill="1" applyBorder="1" applyAlignment="1">
      <alignment horizontal="righ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Border="1"/>
    <xf numFmtId="0" fontId="4" fillId="0" borderId="7" xfId="0" applyFont="1" applyBorder="1" applyAlignment="1">
      <alignment horizontal="center" vertical="center" wrapText="1"/>
    </xf>
    <xf numFmtId="165" fontId="13" fillId="0" borderId="7" xfId="5" applyNumberFormat="1" applyFont="1" applyFill="1" applyBorder="1" applyAlignment="1"/>
    <xf numFmtId="165" fontId="14" fillId="0" borderId="7" xfId="5" applyNumberFormat="1" applyFont="1" applyFill="1" applyBorder="1" applyAlignment="1"/>
    <xf numFmtId="165" fontId="14" fillId="0" borderId="7" xfId="5" applyNumberFormat="1" applyFont="1" applyFill="1" applyBorder="1" applyAlignment="1">
      <alignment vertical="center"/>
    </xf>
    <xf numFmtId="0" fontId="15" fillId="0" borderId="3" xfId="1" applyFont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3" fontId="8" fillId="0" borderId="7" xfId="0" applyNumberFormat="1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0" xfId="0" applyFont="1" applyBorder="1"/>
    <xf numFmtId="0" fontId="4" fillId="0" borderId="0" xfId="0" applyFont="1" applyBorder="1"/>
    <xf numFmtId="0" fontId="4" fillId="0" borderId="14" xfId="0" applyFont="1" applyBorder="1"/>
    <xf numFmtId="164" fontId="8" fillId="0" borderId="18" xfId="0" applyNumberFormat="1" applyFont="1" applyBorder="1" applyAlignment="1">
      <alignment wrapText="1"/>
    </xf>
    <xf numFmtId="164" fontId="8" fillId="0" borderId="21" xfId="0" applyNumberFormat="1" applyFont="1" applyBorder="1" applyAlignment="1">
      <alignment wrapText="1"/>
    </xf>
    <xf numFmtId="164" fontId="8" fillId="0" borderId="19" xfId="0" applyNumberFormat="1" applyFont="1" applyBorder="1" applyAlignment="1">
      <alignment wrapText="1"/>
    </xf>
    <xf numFmtId="0" fontId="4" fillId="0" borderId="15" xfId="0" applyFont="1" applyBorder="1"/>
    <xf numFmtId="0" fontId="4" fillId="0" borderId="16" xfId="0" applyFont="1" applyBorder="1"/>
    <xf numFmtId="164" fontId="3" fillId="0" borderId="18" xfId="0" applyNumberFormat="1" applyFont="1" applyBorder="1" applyAlignment="1">
      <alignment horizontal="center" wrapText="1"/>
    </xf>
    <xf numFmtId="164" fontId="3" fillId="0" borderId="21" xfId="0" applyNumberFormat="1" applyFont="1" applyBorder="1" applyAlignment="1">
      <alignment horizontal="center" wrapText="1"/>
    </xf>
    <xf numFmtId="164" fontId="3" fillId="0" borderId="19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10" fillId="0" borderId="21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164" fontId="10" fillId="0" borderId="21" xfId="0" applyNumberFormat="1" applyFont="1" applyBorder="1" applyAlignment="1">
      <alignment horizontal="center" wrapText="1"/>
    </xf>
    <xf numFmtId="164" fontId="10" fillId="0" borderId="19" xfId="0" applyNumberFormat="1" applyFont="1" applyBorder="1" applyAlignment="1">
      <alignment horizontal="center" wrapText="1"/>
    </xf>
    <xf numFmtId="164" fontId="4" fillId="0" borderId="18" xfId="0" applyNumberFormat="1" applyFont="1" applyBorder="1" applyAlignment="1">
      <alignment wrapText="1"/>
    </xf>
    <xf numFmtId="164" fontId="4" fillId="0" borderId="21" xfId="0" applyNumberFormat="1" applyFont="1" applyBorder="1" applyAlignment="1">
      <alignment wrapText="1"/>
    </xf>
    <xf numFmtId="164" fontId="4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5" fontId="4" fillId="0" borderId="19" xfId="0" applyNumberFormat="1" applyFont="1" applyBorder="1" applyAlignment="1">
      <alignment horizontal="right" wrapText="1"/>
    </xf>
    <xf numFmtId="165" fontId="8" fillId="0" borderId="18" xfId="0" applyNumberFormat="1" applyFont="1" applyBorder="1" applyAlignment="1">
      <alignment wrapText="1"/>
    </xf>
    <xf numFmtId="165" fontId="8" fillId="0" borderId="21" xfId="0" applyNumberFormat="1" applyFont="1" applyBorder="1" applyAlignment="1">
      <alignment wrapText="1"/>
    </xf>
    <xf numFmtId="165" fontId="8" fillId="0" borderId="19" xfId="0" applyNumberFormat="1" applyFont="1" applyBorder="1" applyAlignment="1">
      <alignment wrapText="1"/>
    </xf>
    <xf numFmtId="165" fontId="4" fillId="0" borderId="18" xfId="0" applyNumberFormat="1" applyFont="1" applyBorder="1" applyAlignment="1">
      <alignment wrapText="1"/>
    </xf>
    <xf numFmtId="165" fontId="4" fillId="0" borderId="21" xfId="0" applyNumberFormat="1" applyFont="1" applyBorder="1" applyAlignment="1">
      <alignment wrapText="1"/>
    </xf>
    <xf numFmtId="165" fontId="4" fillId="0" borderId="19" xfId="0" applyNumberFormat="1" applyFont="1" applyBorder="1" applyAlignment="1">
      <alignment wrapText="1"/>
    </xf>
    <xf numFmtId="165" fontId="4" fillId="4" borderId="18" xfId="0" applyNumberFormat="1" applyFont="1" applyFill="1" applyBorder="1" applyAlignment="1">
      <alignment wrapText="1"/>
    </xf>
    <xf numFmtId="165" fontId="4" fillId="4" borderId="21" xfId="0" applyNumberFormat="1" applyFont="1" applyFill="1" applyBorder="1" applyAlignment="1">
      <alignment wrapText="1"/>
    </xf>
    <xf numFmtId="165" fontId="4" fillId="4" borderId="19" xfId="0" applyNumberFormat="1" applyFont="1" applyFill="1" applyBorder="1" applyAlignment="1">
      <alignment wrapText="1"/>
    </xf>
    <xf numFmtId="165" fontId="9" fillId="0" borderId="18" xfId="0" applyNumberFormat="1" applyFont="1" applyBorder="1" applyAlignment="1">
      <alignment wrapText="1"/>
    </xf>
    <xf numFmtId="165" fontId="9" fillId="0" borderId="21" xfId="0" applyNumberFormat="1" applyFont="1" applyBorder="1" applyAlignment="1">
      <alignment wrapText="1"/>
    </xf>
    <xf numFmtId="165" fontId="9" fillId="0" borderId="19" xfId="0" applyNumberFormat="1" applyFont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49" fontId="4" fillId="2" borderId="22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 readingOrder="1"/>
    </xf>
    <xf numFmtId="0" fontId="11" fillId="2" borderId="1" xfId="0" applyFont="1" applyFill="1" applyBorder="1" applyAlignment="1">
      <alignment horizontal="center"/>
    </xf>
    <xf numFmtId="0" fontId="3" fillId="0" borderId="9" xfId="1" applyFont="1" applyFill="1" applyBorder="1" applyAlignment="1">
      <alignment horizontal="right" wrapText="1"/>
    </xf>
    <xf numFmtId="0" fontId="4" fillId="0" borderId="10" xfId="0" applyFont="1" applyBorder="1" applyAlignment="1">
      <alignment wrapText="1"/>
    </xf>
    <xf numFmtId="0" fontId="4" fillId="0" borderId="7" xfId="0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textRotation="90" wrapText="1"/>
    </xf>
    <xf numFmtId="0" fontId="3" fillId="0" borderId="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1" applyFont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</cellXfs>
  <cellStyles count="6">
    <cellStyle name="Comma" xfId="5" builtinId="3"/>
    <cellStyle name="Normal" xfId="0" builtinId="0"/>
    <cellStyle name="Normal 111" xfId="4"/>
    <cellStyle name="Normal 3" xfId="3"/>
    <cellStyle name="Normal_TFI-FIN" xfId="1"/>
    <cellStyle name="Normal_TFI-FIN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rC/Desktop/Odnosi%20sa%20investitorima/Kvartalni%20izvje&#353;taji%202016.%20godine/II%20Kvartal%202016%20godine/Polugodi&#353;nji%20obra&#269;un%202016%20KONA&#268;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za"/>
      <sheetName val="XML"/>
      <sheetName val="Kontrola"/>
      <sheetName val="UnosPretGod"/>
      <sheetName val="UnosPod"/>
      <sheetName val="B.Uspjeha"/>
      <sheetName val="B.Stanja"/>
      <sheetName val="ANEKSpd"/>
      <sheetName val="P.Podaci"/>
      <sheetName val="GotTok_Direkt"/>
      <sheetName val="GotTok_Indir"/>
      <sheetName val="PromjKapitala"/>
      <sheetName val="GodIzvj"/>
      <sheetName val="Biljeske"/>
      <sheetName val="ObrZS"/>
      <sheetName val="ObrOVN"/>
      <sheetName val="ObrTZ"/>
      <sheetName val="ObrONS TK"/>
      <sheetName val="ObrP GKF"/>
      <sheetName val="AktAFIP"/>
      <sheetName val="Omot"/>
      <sheetName val="Analiza"/>
      <sheetName val="ObavRazv"/>
      <sheetName val="OdlPred"/>
      <sheetName val="OdlRaspDob ili PokrGub"/>
      <sheetName val="PorPrij"/>
      <sheetName val="PorBil"/>
      <sheetName val="GU DOB"/>
      <sheetName val="IZ DOB"/>
      <sheetName val="ZahZaPovr"/>
      <sheetName val="IzjPrenNaAkont"/>
      <sheetName val="StatAneks"/>
      <sheetName val="INV 1"/>
      <sheetName val="INV 2"/>
      <sheetName val="INV 3"/>
      <sheetName val="USL SPS-S"/>
      <sheetName val="TRG SPS-S"/>
      <sheetName val="GRAD SPS-S"/>
      <sheetName val="IND SPS-S"/>
      <sheetName val="TRG SPS-D"/>
      <sheetName val="USL SPS-D"/>
      <sheetName val="GRAD SPS-D"/>
      <sheetName val="IND SPS-D"/>
      <sheetName val="ObrONS"/>
      <sheetName val="Tabela-PK-1"/>
      <sheetName val="BU i BS SkrSema"/>
      <sheetName val="Narudzba"/>
      <sheetName val="#IDP"/>
      <sheetName val="#BU"/>
      <sheetName val="#BS_A"/>
      <sheetName val="#BS_P"/>
      <sheetName val="#ANEX"/>
      <sheetName val="#PPP"/>
      <sheetName val="#GT_1"/>
      <sheetName val="#GT_2"/>
      <sheetName val="#IPK"/>
      <sheetName val="PolGod2017"/>
    </sheetNames>
    <sheetDataSet>
      <sheetData sheetId="0">
        <row r="6">
          <cell r="C6">
            <v>2016</v>
          </cell>
        </row>
      </sheetData>
      <sheetData sheetId="1"/>
      <sheetData sheetId="2"/>
      <sheetData sheetId="3"/>
      <sheetData sheetId="4">
        <row r="3">
          <cell r="F3" t="str">
            <v>Aida Špirtović-Bakalović</v>
          </cell>
          <cell r="AB3" t="str">
            <v>4086/5</v>
          </cell>
        </row>
        <row r="8">
          <cell r="F8" t="str">
            <v>BOSNALIJEK D.D.</v>
          </cell>
        </row>
        <row r="9">
          <cell r="F9" t="str">
            <v>SARAJEVO</v>
          </cell>
        </row>
        <row r="10">
          <cell r="F10" t="str">
            <v>Sarajevo, Jukićeva broj 53</v>
          </cell>
        </row>
        <row r="14">
          <cell r="F14" t="str">
            <v>Nedim Uzunović</v>
          </cell>
        </row>
        <row r="15">
          <cell r="F15" t="str">
            <v>Proizvodnja i prodaja farmaceutskih proizvoda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zoomScaleSheetLayoutView="100" workbookViewId="0">
      <selection activeCell="D13" sqref="D13"/>
    </sheetView>
  </sheetViews>
  <sheetFormatPr defaultRowHeight="12.75"/>
  <cols>
    <col min="1" max="1" width="60.5703125" style="36" customWidth="1"/>
    <col min="2" max="2" width="45.5703125" style="5" customWidth="1"/>
    <col min="3" max="3" width="9.140625" style="5"/>
    <col min="4" max="4" width="11.85546875" style="5" bestFit="1" customWidth="1"/>
    <col min="5" max="5" width="9.140625" style="5"/>
    <col min="6" max="6" width="12.42578125" style="5" bestFit="1" customWidth="1"/>
    <col min="7" max="16384" width="9.140625" style="5"/>
  </cols>
  <sheetData>
    <row r="1" spans="1:9" ht="13.5">
      <c r="A1" s="1" t="s">
        <v>0</v>
      </c>
      <c r="B1" s="2" t="s">
        <v>1</v>
      </c>
      <c r="C1" s="3"/>
      <c r="D1" s="3"/>
      <c r="E1" s="4"/>
      <c r="G1" s="6"/>
      <c r="H1" s="6"/>
      <c r="I1" s="6"/>
    </row>
    <row r="2" spans="1:9" ht="13.5">
      <c r="A2" s="7" t="s">
        <v>671</v>
      </c>
      <c r="B2" s="8" t="s">
        <v>2</v>
      </c>
      <c r="C2" s="7"/>
      <c r="D2" s="9"/>
      <c r="E2" s="9"/>
      <c r="F2" s="9"/>
      <c r="G2" s="9"/>
      <c r="H2" s="9"/>
      <c r="I2" s="9"/>
    </row>
    <row r="3" spans="1:9" ht="14.25" thickBot="1">
      <c r="A3" s="10" t="s">
        <v>3</v>
      </c>
      <c r="B3" s="10" t="s">
        <v>4</v>
      </c>
      <c r="C3" s="9"/>
      <c r="D3" s="9"/>
      <c r="E3" s="9"/>
      <c r="F3" s="9"/>
      <c r="G3" s="9"/>
      <c r="H3" s="9"/>
      <c r="I3" s="9"/>
    </row>
    <row r="4" spans="1:9" ht="14.25" thickTop="1">
      <c r="A4" s="11" t="s">
        <v>5</v>
      </c>
      <c r="B4" s="12"/>
    </row>
    <row r="5" spans="1:9" ht="13.5">
      <c r="A5" s="13" t="s">
        <v>6</v>
      </c>
      <c r="B5" s="14"/>
    </row>
    <row r="6" spans="1:9" ht="38.25">
      <c r="A6" s="15" t="s">
        <v>7</v>
      </c>
      <c r="B6" s="16" t="s">
        <v>8</v>
      </c>
    </row>
    <row r="7" spans="1:9">
      <c r="A7" s="17" t="s">
        <v>9</v>
      </c>
      <c r="B7" s="16" t="s">
        <v>10</v>
      </c>
    </row>
    <row r="8" spans="1:9" ht="25.5">
      <c r="A8" s="18" t="s">
        <v>11</v>
      </c>
      <c r="B8" s="16" t="s">
        <v>12</v>
      </c>
    </row>
    <row r="9" spans="1:9">
      <c r="A9" s="14" t="s">
        <v>13</v>
      </c>
      <c r="B9" s="19" t="s">
        <v>14</v>
      </c>
    </row>
    <row r="10" spans="1:9">
      <c r="A10" s="14" t="s">
        <v>15</v>
      </c>
      <c r="B10" s="16" t="s">
        <v>16</v>
      </c>
    </row>
    <row r="11" spans="1:9">
      <c r="A11" s="20" t="s">
        <v>17</v>
      </c>
      <c r="B11" s="16" t="s">
        <v>18</v>
      </c>
    </row>
    <row r="12" spans="1:9" ht="15" customHeight="1">
      <c r="A12" s="20" t="s">
        <v>19</v>
      </c>
      <c r="B12" s="21">
        <v>708</v>
      </c>
    </row>
    <row r="13" spans="1:9" ht="38.25">
      <c r="A13" s="22" t="s">
        <v>20</v>
      </c>
      <c r="B13" s="16" t="s">
        <v>21</v>
      </c>
    </row>
    <row r="14" spans="1:9">
      <c r="A14" s="20" t="s">
        <v>22</v>
      </c>
      <c r="B14" s="16" t="s">
        <v>23</v>
      </c>
    </row>
    <row r="15" spans="1:9" ht="25.5">
      <c r="A15" s="20" t="s">
        <v>24</v>
      </c>
      <c r="B15" s="16" t="s">
        <v>25</v>
      </c>
    </row>
    <row r="16" spans="1:9" ht="43.5" customHeight="1">
      <c r="A16" s="22" t="s">
        <v>26</v>
      </c>
      <c r="B16" s="16" t="s">
        <v>672</v>
      </c>
    </row>
    <row r="17" spans="1:5" ht="13.5">
      <c r="A17" s="23" t="s">
        <v>27</v>
      </c>
      <c r="B17" s="16"/>
    </row>
    <row r="18" spans="1:5" ht="63.75">
      <c r="A18" s="22" t="s">
        <v>28</v>
      </c>
      <c r="B18" s="16" t="s">
        <v>663</v>
      </c>
    </row>
    <row r="19" spans="1:5" ht="89.25">
      <c r="A19" s="22" t="s">
        <v>29</v>
      </c>
      <c r="B19" s="16" t="s">
        <v>669</v>
      </c>
    </row>
    <row r="20" spans="1:5" ht="191.25">
      <c r="A20" s="22" t="s">
        <v>30</v>
      </c>
      <c r="B20" s="21" t="s">
        <v>670</v>
      </c>
    </row>
    <row r="21" spans="1:5" ht="17.25" customHeight="1">
      <c r="A21" s="24" t="s">
        <v>31</v>
      </c>
      <c r="B21" s="21"/>
    </row>
    <row r="22" spans="1:5">
      <c r="A22" s="25" t="s">
        <v>32</v>
      </c>
      <c r="B22" s="26">
        <v>5490</v>
      </c>
    </row>
    <row r="23" spans="1:5" ht="51">
      <c r="A23" s="22" t="s">
        <v>33</v>
      </c>
      <c r="B23" s="140" t="s">
        <v>644</v>
      </c>
    </row>
    <row r="24" spans="1:5" ht="51">
      <c r="A24" s="22" t="s">
        <v>34</v>
      </c>
      <c r="B24" s="16" t="s">
        <v>645</v>
      </c>
    </row>
    <row r="25" spans="1:5" ht="27">
      <c r="A25" s="23" t="s">
        <v>35</v>
      </c>
      <c r="B25" s="19"/>
    </row>
    <row r="26" spans="1:5" ht="178.5">
      <c r="A26" s="25" t="s">
        <v>36</v>
      </c>
      <c r="B26" s="126" t="s">
        <v>662</v>
      </c>
      <c r="E26" s="27"/>
    </row>
    <row r="27" spans="1:5" ht="27">
      <c r="A27" s="23" t="s">
        <v>37</v>
      </c>
      <c r="B27" s="16"/>
    </row>
    <row r="28" spans="1:5">
      <c r="A28" s="28" t="s">
        <v>38</v>
      </c>
      <c r="B28" s="16" t="s">
        <v>678</v>
      </c>
    </row>
    <row r="29" spans="1:5" ht="270">
      <c r="A29" s="29" t="s">
        <v>39</v>
      </c>
      <c r="B29" s="139" t="s">
        <v>679</v>
      </c>
    </row>
    <row r="30" spans="1:5" ht="76.5">
      <c r="A30" s="22" t="s">
        <v>40</v>
      </c>
      <c r="B30" s="16" t="s">
        <v>680</v>
      </c>
    </row>
    <row r="31" spans="1:5" ht="13.5">
      <c r="A31" s="24" t="s">
        <v>41</v>
      </c>
      <c r="B31" s="16"/>
    </row>
    <row r="32" spans="1:5" ht="25.5">
      <c r="A32" s="20" t="s">
        <v>42</v>
      </c>
      <c r="B32" s="16" t="s">
        <v>673</v>
      </c>
      <c r="D32" s="127"/>
    </row>
    <row r="33" spans="1:6" ht="38.25">
      <c r="A33" s="20" t="s">
        <v>43</v>
      </c>
      <c r="B33" s="16"/>
    </row>
    <row r="34" spans="1:6" ht="38.25">
      <c r="A34" s="20" t="s">
        <v>44</v>
      </c>
      <c r="B34" s="16"/>
      <c r="F34" s="127"/>
    </row>
    <row r="35" spans="1:6" ht="26.25" customHeight="1">
      <c r="A35" s="20" t="s">
        <v>45</v>
      </c>
      <c r="B35" s="16"/>
      <c r="F35" s="127"/>
    </row>
    <row r="36" spans="1:6" ht="38.25">
      <c r="A36" s="30" t="s">
        <v>46</v>
      </c>
      <c r="B36" s="31"/>
      <c r="F36" s="127"/>
    </row>
    <row r="37" spans="1:6">
      <c r="B37" s="33" t="s">
        <v>47</v>
      </c>
    </row>
    <row r="38" spans="1:6" ht="13.5">
      <c r="A38" s="32" t="s">
        <v>681</v>
      </c>
      <c r="B38" s="35" t="s">
        <v>48</v>
      </c>
    </row>
    <row r="39" spans="1:6" ht="13.5">
      <c r="A39" s="34"/>
      <c r="B39" s="37" t="s">
        <v>49</v>
      </c>
    </row>
    <row r="40" spans="1:6">
      <c r="B40" s="35" t="s">
        <v>50</v>
      </c>
    </row>
  </sheetData>
  <printOptions horizontalCentered="1"/>
  <pageMargins left="0.39370078740157483" right="0.35433070866141736" top="0.70866141732283472" bottom="0.43307086614173229" header="0.43307086614173229" footer="0.51181102362204722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opLeftCell="A176" zoomScaleNormal="100" workbookViewId="0">
      <selection activeCell="A188" sqref="A188"/>
    </sheetView>
  </sheetViews>
  <sheetFormatPr defaultRowHeight="12.75"/>
  <cols>
    <col min="1" max="1" width="14.140625" style="38" customWidth="1"/>
    <col min="2" max="2" width="15.42578125" style="38" customWidth="1"/>
    <col min="3" max="3" width="18.42578125" style="38" customWidth="1"/>
    <col min="4" max="4" width="12.7109375" style="38" customWidth="1"/>
    <col min="5" max="7" width="3.140625" style="38" customWidth="1"/>
    <col min="8" max="9" width="16.5703125" style="38" customWidth="1"/>
    <col min="10" max="10" width="3.28515625" style="38" customWidth="1"/>
    <col min="11" max="11" width="9.140625" style="38"/>
    <col min="12" max="12" width="9.42578125" style="38" bestFit="1" customWidth="1"/>
    <col min="13" max="16384" width="9.140625" style="38"/>
  </cols>
  <sheetData>
    <row r="1" spans="1:9" ht="13.5">
      <c r="A1" s="36"/>
      <c r="B1" s="2"/>
      <c r="I1" s="39" t="s">
        <v>1</v>
      </c>
    </row>
    <row r="2" spans="1:9" ht="13.5">
      <c r="A2" s="1"/>
      <c r="C2" s="40"/>
      <c r="I2" s="39" t="s">
        <v>51</v>
      </c>
    </row>
    <row r="3" spans="1:9">
      <c r="A3" s="41" t="s">
        <v>52</v>
      </c>
      <c r="B3" s="141" t="s">
        <v>53</v>
      </c>
      <c r="C3" s="142"/>
      <c r="D3" s="142"/>
      <c r="E3" s="142"/>
      <c r="F3" s="142"/>
      <c r="G3" s="142"/>
      <c r="H3" s="142"/>
      <c r="I3" s="142"/>
    </row>
    <row r="4" spans="1:9">
      <c r="A4" s="41" t="s">
        <v>54</v>
      </c>
      <c r="B4" s="141" t="s">
        <v>10</v>
      </c>
      <c r="C4" s="142"/>
      <c r="D4" s="142"/>
      <c r="E4" s="142"/>
      <c r="F4" s="142"/>
      <c r="G4" s="142"/>
      <c r="H4" s="142"/>
      <c r="I4" s="142"/>
    </row>
    <row r="5" spans="1:9">
      <c r="A5" s="41" t="s">
        <v>55</v>
      </c>
      <c r="B5" s="141" t="s">
        <v>56</v>
      </c>
      <c r="C5" s="142"/>
      <c r="D5" s="142"/>
      <c r="E5" s="142"/>
      <c r="F5" s="142"/>
      <c r="G5" s="142"/>
      <c r="H5" s="142"/>
      <c r="I5" s="142"/>
    </row>
    <row r="6" spans="1:9">
      <c r="A6" s="41" t="s">
        <v>57</v>
      </c>
      <c r="B6" s="141" t="s">
        <v>58</v>
      </c>
      <c r="C6" s="142"/>
      <c r="D6" s="142"/>
      <c r="E6" s="142"/>
      <c r="F6" s="142"/>
      <c r="G6" s="142"/>
      <c r="H6" s="142"/>
      <c r="I6" s="142"/>
    </row>
    <row r="7" spans="1:9">
      <c r="A7" s="41" t="s">
        <v>59</v>
      </c>
      <c r="B7" s="141" t="s">
        <v>58</v>
      </c>
      <c r="C7" s="142"/>
      <c r="D7" s="142"/>
      <c r="E7" s="142"/>
      <c r="F7" s="142"/>
      <c r="G7" s="142"/>
      <c r="H7" s="142"/>
      <c r="I7" s="142"/>
    </row>
    <row r="8" spans="1:9" ht="18" customHeight="1">
      <c r="A8" s="42"/>
      <c r="B8" s="42"/>
      <c r="C8" s="42"/>
      <c r="D8" s="43"/>
      <c r="E8" s="42"/>
      <c r="F8" s="42"/>
      <c r="G8" s="42"/>
      <c r="H8" s="44"/>
      <c r="I8" s="44"/>
    </row>
    <row r="9" spans="1:9" ht="12.75" hidden="1" customHeight="1">
      <c r="A9" s="42"/>
      <c r="B9" s="42"/>
      <c r="C9" s="42"/>
      <c r="D9" s="42"/>
      <c r="E9" s="42"/>
      <c r="F9" s="42"/>
      <c r="G9" s="42"/>
      <c r="H9" s="42"/>
      <c r="I9" s="42"/>
    </row>
    <row r="10" spans="1:9" ht="1.5" hidden="1" customHeight="1">
      <c r="A10" s="42"/>
      <c r="B10" s="42"/>
      <c r="C10" s="42"/>
      <c r="D10" s="42"/>
      <c r="E10" s="42"/>
      <c r="F10" s="42"/>
      <c r="G10" s="42"/>
      <c r="H10" s="42"/>
      <c r="I10" s="42"/>
    </row>
    <row r="11" spans="1:9" ht="18.75" customHeight="1" thickBot="1">
      <c r="A11" s="143" t="s">
        <v>60</v>
      </c>
      <c r="B11" s="144"/>
      <c r="C11" s="144"/>
      <c r="D11" s="144"/>
      <c r="E11" s="144"/>
      <c r="F11" s="144"/>
      <c r="G11" s="144"/>
      <c r="H11" s="144"/>
      <c r="I11" s="144"/>
    </row>
    <row r="12" spans="1:9" ht="12" customHeight="1" thickTop="1">
      <c r="A12" s="149"/>
      <c r="B12" s="149"/>
      <c r="C12" s="149"/>
      <c r="D12" s="149"/>
      <c r="E12" s="149"/>
      <c r="F12" s="149"/>
      <c r="G12" s="149"/>
      <c r="H12" s="149"/>
      <c r="I12" s="149"/>
    </row>
    <row r="13" spans="1:9" ht="18.75" customHeight="1">
      <c r="C13" s="149" t="s">
        <v>671</v>
      </c>
      <c r="D13" s="149"/>
      <c r="E13" s="149"/>
      <c r="F13" s="149"/>
      <c r="G13" s="149"/>
      <c r="H13" s="45"/>
    </row>
    <row r="14" spans="1:9">
      <c r="I14" s="38" t="s">
        <v>61</v>
      </c>
    </row>
    <row r="15" spans="1:9">
      <c r="A15" s="150" t="s">
        <v>62</v>
      </c>
      <c r="B15" s="154" t="s">
        <v>63</v>
      </c>
      <c r="C15" s="155"/>
      <c r="D15" s="46" t="s">
        <v>64</v>
      </c>
      <c r="E15" s="160" t="s">
        <v>65</v>
      </c>
      <c r="F15" s="161"/>
      <c r="G15" s="162"/>
      <c r="H15" s="163" t="s">
        <v>66</v>
      </c>
      <c r="I15" s="164"/>
    </row>
    <row r="16" spans="1:9">
      <c r="A16" s="151"/>
      <c r="B16" s="156"/>
      <c r="C16" s="157"/>
      <c r="D16" s="47"/>
      <c r="E16" s="167" t="s">
        <v>67</v>
      </c>
      <c r="F16" s="168"/>
      <c r="G16" s="169"/>
      <c r="H16" s="165"/>
      <c r="I16" s="166"/>
    </row>
    <row r="17" spans="1:9">
      <c r="A17" s="152"/>
      <c r="B17" s="156"/>
      <c r="C17" s="157"/>
      <c r="D17" s="47"/>
      <c r="E17" s="170"/>
      <c r="F17" s="171"/>
      <c r="G17" s="172"/>
      <c r="H17" s="48" t="s">
        <v>68</v>
      </c>
      <c r="I17" s="49" t="s">
        <v>69</v>
      </c>
    </row>
    <row r="18" spans="1:9">
      <c r="A18" s="153"/>
      <c r="B18" s="158"/>
      <c r="C18" s="159"/>
      <c r="D18" s="50"/>
      <c r="E18" s="173"/>
      <c r="F18" s="174"/>
      <c r="G18" s="175"/>
      <c r="H18" s="51" t="s">
        <v>70</v>
      </c>
      <c r="I18" s="133" t="s">
        <v>70</v>
      </c>
    </row>
    <row r="19" spans="1:9">
      <c r="A19" s="52">
        <v>1</v>
      </c>
      <c r="B19" s="145">
        <v>2</v>
      </c>
      <c r="C19" s="145"/>
      <c r="D19" s="52">
        <v>3</v>
      </c>
      <c r="E19" s="145">
        <v>4</v>
      </c>
      <c r="F19" s="145"/>
      <c r="G19" s="145"/>
      <c r="H19" s="52">
        <v>5</v>
      </c>
      <c r="I19" s="133">
        <v>6</v>
      </c>
    </row>
    <row r="20" spans="1:9" ht="13.5">
      <c r="A20" s="53"/>
      <c r="B20" s="146" t="s">
        <v>71</v>
      </c>
      <c r="C20" s="146"/>
      <c r="D20" s="53"/>
      <c r="E20" s="147"/>
      <c r="F20" s="147"/>
      <c r="G20" s="147"/>
      <c r="H20" s="53"/>
      <c r="I20" s="132"/>
    </row>
    <row r="21" spans="1:9">
      <c r="A21" s="53"/>
      <c r="B21" s="148" t="s">
        <v>72</v>
      </c>
      <c r="C21" s="148"/>
      <c r="D21" s="53"/>
      <c r="E21" s="53"/>
      <c r="F21" s="53"/>
      <c r="G21" s="53"/>
      <c r="H21" s="54"/>
      <c r="I21" s="125"/>
    </row>
    <row r="22" spans="1:9" ht="13.5">
      <c r="A22" s="53"/>
      <c r="B22" s="146" t="s">
        <v>610</v>
      </c>
      <c r="C22" s="146"/>
      <c r="D22" s="55" t="s">
        <v>73</v>
      </c>
      <c r="E22" s="53">
        <v>2</v>
      </c>
      <c r="F22" s="53">
        <v>0</v>
      </c>
      <c r="G22" s="53">
        <v>1</v>
      </c>
      <c r="H22" s="121">
        <f>H23+H27+H31+H32</f>
        <v>63355482</v>
      </c>
      <c r="I22" s="129">
        <f>+I23+I27+I31+I32</f>
        <v>52827714</v>
      </c>
    </row>
    <row r="23" spans="1:9" ht="19.5" customHeight="1">
      <c r="A23" s="53">
        <v>60</v>
      </c>
      <c r="B23" s="148" t="s">
        <v>74</v>
      </c>
      <c r="C23" s="148"/>
      <c r="D23" s="53"/>
      <c r="E23" s="53">
        <v>2</v>
      </c>
      <c r="F23" s="53">
        <v>0</v>
      </c>
      <c r="G23" s="53">
        <v>2</v>
      </c>
      <c r="H23" s="122">
        <f>SUM(H24:H26)</f>
        <v>2288390</v>
      </c>
      <c r="I23" s="124">
        <f>+I24+I25+I26</f>
        <v>5072754</v>
      </c>
    </row>
    <row r="24" spans="1:9" ht="29.25" customHeight="1">
      <c r="A24" s="53">
        <v>600</v>
      </c>
      <c r="B24" s="148" t="s">
        <v>75</v>
      </c>
      <c r="C24" s="148"/>
      <c r="D24" s="53"/>
      <c r="E24" s="53">
        <v>2</v>
      </c>
      <c r="F24" s="53">
        <v>0</v>
      </c>
      <c r="G24" s="53">
        <v>3</v>
      </c>
      <c r="H24" s="137">
        <v>0</v>
      </c>
      <c r="I24" s="137">
        <v>0</v>
      </c>
    </row>
    <row r="25" spans="1:9" ht="27.75" customHeight="1">
      <c r="A25" s="53">
        <v>601</v>
      </c>
      <c r="B25" s="148" t="s">
        <v>76</v>
      </c>
      <c r="C25" s="148"/>
      <c r="D25" s="53" t="s">
        <v>77</v>
      </c>
      <c r="E25" s="53">
        <v>2</v>
      </c>
      <c r="F25" s="53">
        <v>0</v>
      </c>
      <c r="G25" s="53">
        <v>4</v>
      </c>
      <c r="H25" s="137">
        <v>2288390</v>
      </c>
      <c r="I25" s="137">
        <v>5072754</v>
      </c>
    </row>
    <row r="26" spans="1:9" ht="28.5" customHeight="1">
      <c r="A26" s="53">
        <v>602</v>
      </c>
      <c r="B26" s="148" t="s">
        <v>78</v>
      </c>
      <c r="C26" s="148"/>
      <c r="D26" s="53"/>
      <c r="E26" s="53">
        <v>2</v>
      </c>
      <c r="F26" s="53">
        <v>0</v>
      </c>
      <c r="G26" s="53">
        <v>5</v>
      </c>
      <c r="H26" s="137">
        <v>0</v>
      </c>
      <c r="I26" s="137">
        <v>0</v>
      </c>
    </row>
    <row r="27" spans="1:9" ht="26.25" customHeight="1">
      <c r="A27" s="53">
        <v>61</v>
      </c>
      <c r="B27" s="148" t="s">
        <v>79</v>
      </c>
      <c r="C27" s="148"/>
      <c r="D27" s="53"/>
      <c r="E27" s="53">
        <v>2</v>
      </c>
      <c r="F27" s="53">
        <v>0</v>
      </c>
      <c r="G27" s="53">
        <v>6</v>
      </c>
      <c r="H27" s="124">
        <f>SUM(H28:H30)</f>
        <v>54774418</v>
      </c>
      <c r="I27" s="124">
        <f>+I28+I29+I30</f>
        <v>46563821</v>
      </c>
    </row>
    <row r="28" spans="1:9" ht="28.5" customHeight="1">
      <c r="A28" s="53">
        <v>610</v>
      </c>
      <c r="B28" s="148" t="s">
        <v>80</v>
      </c>
      <c r="C28" s="148"/>
      <c r="D28" s="53"/>
      <c r="E28" s="53">
        <v>2</v>
      </c>
      <c r="F28" s="53">
        <v>0</v>
      </c>
      <c r="G28" s="53">
        <v>7</v>
      </c>
      <c r="H28" s="137">
        <v>0</v>
      </c>
      <c r="I28" s="137">
        <v>0</v>
      </c>
    </row>
    <row r="29" spans="1:9" ht="25.5" customHeight="1">
      <c r="A29" s="53">
        <v>611</v>
      </c>
      <c r="B29" s="148" t="s">
        <v>81</v>
      </c>
      <c r="C29" s="148"/>
      <c r="D29" s="53" t="s">
        <v>82</v>
      </c>
      <c r="E29" s="53">
        <v>2</v>
      </c>
      <c r="F29" s="53">
        <v>0</v>
      </c>
      <c r="G29" s="53">
        <v>8</v>
      </c>
      <c r="H29" s="137">
        <v>15979728</v>
      </c>
      <c r="I29" s="137">
        <v>16181597</v>
      </c>
    </row>
    <row r="30" spans="1:9" ht="27" customHeight="1">
      <c r="A30" s="53">
        <v>612</v>
      </c>
      <c r="B30" s="148" t="s">
        <v>83</v>
      </c>
      <c r="C30" s="148"/>
      <c r="D30" s="53" t="s">
        <v>84</v>
      </c>
      <c r="E30" s="53">
        <v>2</v>
      </c>
      <c r="F30" s="53">
        <v>0</v>
      </c>
      <c r="G30" s="53">
        <v>9</v>
      </c>
      <c r="H30" s="137">
        <v>38794690</v>
      </c>
      <c r="I30" s="137">
        <v>30382224</v>
      </c>
    </row>
    <row r="31" spans="1:9" ht="28.5" customHeight="1">
      <c r="A31" s="53">
        <v>62</v>
      </c>
      <c r="B31" s="148" t="s">
        <v>85</v>
      </c>
      <c r="C31" s="148"/>
      <c r="D31" s="53"/>
      <c r="E31" s="53">
        <v>2</v>
      </c>
      <c r="F31" s="53">
        <v>1</v>
      </c>
      <c r="G31" s="53">
        <v>0</v>
      </c>
      <c r="H31" s="137">
        <v>0</v>
      </c>
      <c r="I31" s="137">
        <v>0</v>
      </c>
    </row>
    <row r="32" spans="1:9" ht="18.75" customHeight="1">
      <c r="A32" s="53">
        <v>65</v>
      </c>
      <c r="B32" s="148" t="s">
        <v>86</v>
      </c>
      <c r="C32" s="148"/>
      <c r="D32" s="53"/>
      <c r="E32" s="53">
        <v>2</v>
      </c>
      <c r="F32" s="53">
        <v>1</v>
      </c>
      <c r="G32" s="53">
        <v>1</v>
      </c>
      <c r="H32" s="137">
        <v>6292674</v>
      </c>
      <c r="I32" s="137">
        <v>1191139</v>
      </c>
    </row>
    <row r="33" spans="1:9" ht="39" customHeight="1">
      <c r="A33" s="53"/>
      <c r="B33" s="146" t="s">
        <v>611</v>
      </c>
      <c r="C33" s="146"/>
      <c r="D33" s="53"/>
      <c r="E33" s="53">
        <v>2</v>
      </c>
      <c r="F33" s="53">
        <v>1</v>
      </c>
      <c r="G33" s="53">
        <v>2</v>
      </c>
      <c r="H33" s="129">
        <f>H34+H35+H36+H40+H41+H42+H43-H44+H45</f>
        <v>54865051</v>
      </c>
      <c r="I33" s="129">
        <f>I34+I35+I36+I40+I41+I42+I43-I44+I45</f>
        <v>51056436</v>
      </c>
    </row>
    <row r="34" spans="1:9" ht="15">
      <c r="A34" s="53">
        <v>50</v>
      </c>
      <c r="B34" s="148" t="s">
        <v>87</v>
      </c>
      <c r="C34" s="148"/>
      <c r="D34" s="53" t="s">
        <v>88</v>
      </c>
      <c r="E34" s="53">
        <v>2</v>
      </c>
      <c r="F34" s="53">
        <v>1</v>
      </c>
      <c r="G34" s="53">
        <v>3</v>
      </c>
      <c r="H34" s="137">
        <v>1943542</v>
      </c>
      <c r="I34" s="137">
        <v>3860595</v>
      </c>
    </row>
    <row r="35" spans="1:9" ht="15">
      <c r="A35" s="53">
        <v>51</v>
      </c>
      <c r="B35" s="148" t="s">
        <v>89</v>
      </c>
      <c r="C35" s="148"/>
      <c r="D35" s="53" t="s">
        <v>90</v>
      </c>
      <c r="E35" s="53">
        <v>2</v>
      </c>
      <c r="F35" s="53">
        <v>1</v>
      </c>
      <c r="G35" s="53">
        <v>4</v>
      </c>
      <c r="H35" s="137">
        <v>14314331</v>
      </c>
      <c r="I35" s="137">
        <v>13076337</v>
      </c>
    </row>
    <row r="36" spans="1:9" ht="27" customHeight="1">
      <c r="A36" s="53">
        <v>52</v>
      </c>
      <c r="B36" s="148" t="s">
        <v>91</v>
      </c>
      <c r="C36" s="148"/>
      <c r="D36" s="53"/>
      <c r="E36" s="53">
        <v>2</v>
      </c>
      <c r="F36" s="53">
        <v>1</v>
      </c>
      <c r="G36" s="53">
        <v>5</v>
      </c>
      <c r="H36" s="137">
        <f>+H37+H38+H39</f>
        <v>18299772</v>
      </c>
      <c r="I36" s="137">
        <f>+I37+I38+I39</f>
        <v>16891899</v>
      </c>
    </row>
    <row r="37" spans="1:9" ht="26.25" customHeight="1">
      <c r="A37" s="53" t="s">
        <v>92</v>
      </c>
      <c r="B37" s="148" t="s">
        <v>93</v>
      </c>
      <c r="C37" s="148"/>
      <c r="D37" s="53" t="s">
        <v>94</v>
      </c>
      <c r="E37" s="53">
        <v>2</v>
      </c>
      <c r="F37" s="53">
        <v>1</v>
      </c>
      <c r="G37" s="53">
        <v>6</v>
      </c>
      <c r="H37" s="137">
        <v>11243559</v>
      </c>
      <c r="I37" s="137">
        <v>11068014</v>
      </c>
    </row>
    <row r="38" spans="1:9" ht="26.25" customHeight="1">
      <c r="A38" s="53" t="s">
        <v>95</v>
      </c>
      <c r="B38" s="148" t="s">
        <v>96</v>
      </c>
      <c r="C38" s="148"/>
      <c r="D38" s="53"/>
      <c r="E38" s="53">
        <v>2</v>
      </c>
      <c r="F38" s="53">
        <v>1</v>
      </c>
      <c r="G38" s="53">
        <v>7</v>
      </c>
      <c r="H38" s="137">
        <v>2439123</v>
      </c>
      <c r="I38" s="137">
        <v>1572696</v>
      </c>
    </row>
    <row r="39" spans="1:9" ht="27.75" customHeight="1">
      <c r="A39" s="53" t="s">
        <v>97</v>
      </c>
      <c r="B39" s="148" t="s">
        <v>98</v>
      </c>
      <c r="C39" s="148"/>
      <c r="D39" s="53"/>
      <c r="E39" s="53">
        <v>2</v>
      </c>
      <c r="F39" s="53">
        <v>1</v>
      </c>
      <c r="G39" s="53">
        <v>8</v>
      </c>
      <c r="H39" s="137">
        <v>4617090</v>
      </c>
      <c r="I39" s="137">
        <v>4251189</v>
      </c>
    </row>
    <row r="40" spans="1:9" ht="19.5" customHeight="1">
      <c r="A40" s="53">
        <v>53</v>
      </c>
      <c r="B40" s="148" t="s">
        <v>99</v>
      </c>
      <c r="C40" s="148"/>
      <c r="D40" s="53" t="s">
        <v>100</v>
      </c>
      <c r="E40" s="53">
        <v>2</v>
      </c>
      <c r="F40" s="53">
        <v>1</v>
      </c>
      <c r="G40" s="53">
        <v>9</v>
      </c>
      <c r="H40" s="137">
        <v>13167342</v>
      </c>
      <c r="I40" s="137">
        <v>11083459</v>
      </c>
    </row>
    <row r="41" spans="1:9" ht="12.75" customHeight="1">
      <c r="A41" s="53" t="s">
        <v>101</v>
      </c>
      <c r="B41" s="148" t="s">
        <v>102</v>
      </c>
      <c r="C41" s="148"/>
      <c r="D41" s="53" t="s">
        <v>103</v>
      </c>
      <c r="E41" s="53">
        <v>2</v>
      </c>
      <c r="F41" s="53">
        <v>2</v>
      </c>
      <c r="G41" s="53">
        <v>0</v>
      </c>
      <c r="H41" s="137">
        <v>4603912</v>
      </c>
      <c r="I41" s="137">
        <v>4579774</v>
      </c>
    </row>
    <row r="42" spans="1:9" ht="12.75" customHeight="1">
      <c r="A42" s="53" t="s">
        <v>104</v>
      </c>
      <c r="B42" s="148" t="s">
        <v>105</v>
      </c>
      <c r="C42" s="148"/>
      <c r="D42" s="53"/>
      <c r="E42" s="53">
        <v>2</v>
      </c>
      <c r="F42" s="53">
        <v>2</v>
      </c>
      <c r="G42" s="53">
        <v>1</v>
      </c>
      <c r="H42" s="137">
        <v>0</v>
      </c>
      <c r="I42" s="137">
        <v>0</v>
      </c>
    </row>
    <row r="43" spans="1:9" ht="14.25" customHeight="1">
      <c r="A43" s="53">
        <v>55</v>
      </c>
      <c r="B43" s="148" t="s">
        <v>106</v>
      </c>
      <c r="C43" s="148"/>
      <c r="D43" s="53" t="s">
        <v>107</v>
      </c>
      <c r="E43" s="53">
        <v>2</v>
      </c>
      <c r="F43" s="53">
        <v>2</v>
      </c>
      <c r="G43" s="53">
        <v>2</v>
      </c>
      <c r="H43" s="137">
        <v>5595810</v>
      </c>
      <c r="I43" s="137">
        <v>5291914</v>
      </c>
    </row>
    <row r="44" spans="1:9" ht="25.5">
      <c r="A44" s="53" t="s">
        <v>108</v>
      </c>
      <c r="B44" s="148" t="s">
        <v>109</v>
      </c>
      <c r="C44" s="148"/>
      <c r="D44" s="53"/>
      <c r="E44" s="53">
        <v>2</v>
      </c>
      <c r="F44" s="53">
        <v>2</v>
      </c>
      <c r="G44" s="53">
        <v>3</v>
      </c>
      <c r="H44" s="138">
        <v>3059658</v>
      </c>
      <c r="I44" s="137">
        <v>3727542</v>
      </c>
    </row>
    <row r="45" spans="1:9" ht="30" customHeight="1">
      <c r="A45" s="53" t="s">
        <v>110</v>
      </c>
      <c r="B45" s="148" t="s">
        <v>111</v>
      </c>
      <c r="C45" s="148"/>
      <c r="D45" s="53"/>
      <c r="E45" s="53">
        <v>2</v>
      </c>
      <c r="F45" s="53">
        <v>2</v>
      </c>
      <c r="G45" s="58">
        <v>4</v>
      </c>
      <c r="H45" s="138"/>
      <c r="I45" s="137">
        <v>0</v>
      </c>
    </row>
    <row r="46" spans="1:9" ht="15.75" customHeight="1">
      <c r="A46" s="53"/>
      <c r="B46" s="146" t="s">
        <v>612</v>
      </c>
      <c r="C46" s="146"/>
      <c r="D46" s="53"/>
      <c r="E46" s="53">
        <v>2</v>
      </c>
      <c r="F46" s="53">
        <v>2</v>
      </c>
      <c r="G46" s="53">
        <v>5</v>
      </c>
      <c r="H46" s="129">
        <f>H22-H33</f>
        <v>8490431</v>
      </c>
      <c r="I46" s="129">
        <f>I22-I33</f>
        <v>1771278</v>
      </c>
    </row>
    <row r="47" spans="1:9" ht="15.75" customHeight="1">
      <c r="A47" s="53"/>
      <c r="B47" s="146" t="s">
        <v>613</v>
      </c>
      <c r="C47" s="146"/>
      <c r="D47" s="53"/>
      <c r="E47" s="53">
        <v>2</v>
      </c>
      <c r="F47" s="53">
        <v>2</v>
      </c>
      <c r="G47" s="53">
        <v>6</v>
      </c>
      <c r="H47" s="129">
        <v>0</v>
      </c>
      <c r="I47" s="129">
        <v>0</v>
      </c>
    </row>
    <row r="48" spans="1:9">
      <c r="A48" s="53"/>
      <c r="B48" s="148" t="s">
        <v>112</v>
      </c>
      <c r="C48" s="148"/>
      <c r="D48" s="53"/>
      <c r="E48" s="53"/>
      <c r="F48" s="53"/>
      <c r="G48" s="58"/>
      <c r="H48" s="125"/>
      <c r="I48" s="125"/>
    </row>
    <row r="49" spans="1:9" ht="13.5">
      <c r="A49" s="53">
        <v>66</v>
      </c>
      <c r="B49" s="146" t="s">
        <v>614</v>
      </c>
      <c r="C49" s="146"/>
      <c r="D49" s="53"/>
      <c r="E49" s="53">
        <v>2</v>
      </c>
      <c r="F49" s="53">
        <v>2</v>
      </c>
      <c r="G49" s="58">
        <v>7</v>
      </c>
      <c r="H49" s="129">
        <f>H50+H51+H52+H53+H54+H55</f>
        <v>683968</v>
      </c>
      <c r="I49" s="129">
        <f>I50+I51+I52+I53+I54+I55</f>
        <v>403262</v>
      </c>
    </row>
    <row r="50" spans="1:9" ht="26.25" customHeight="1">
      <c r="A50" s="53">
        <v>660</v>
      </c>
      <c r="B50" s="148" t="s">
        <v>113</v>
      </c>
      <c r="C50" s="148"/>
      <c r="D50" s="53"/>
      <c r="E50" s="53">
        <v>2</v>
      </c>
      <c r="F50" s="53">
        <v>2</v>
      </c>
      <c r="G50" s="58">
        <v>8</v>
      </c>
      <c r="H50" s="137">
        <v>0</v>
      </c>
      <c r="I50" s="137">
        <v>0</v>
      </c>
    </row>
    <row r="51" spans="1:9" ht="15.75" customHeight="1">
      <c r="A51" s="53">
        <v>661</v>
      </c>
      <c r="B51" s="148" t="s">
        <v>114</v>
      </c>
      <c r="C51" s="148"/>
      <c r="D51" s="53"/>
      <c r="E51" s="53">
        <v>2</v>
      </c>
      <c r="F51" s="53">
        <v>2</v>
      </c>
      <c r="G51" s="53">
        <v>9</v>
      </c>
      <c r="H51" s="137">
        <v>134997</v>
      </c>
      <c r="I51" s="137">
        <v>164233</v>
      </c>
    </row>
    <row r="52" spans="1:9" ht="15">
      <c r="A52" s="53">
        <v>662</v>
      </c>
      <c r="B52" s="148" t="s">
        <v>115</v>
      </c>
      <c r="C52" s="148"/>
      <c r="D52" s="53"/>
      <c r="E52" s="53">
        <v>2</v>
      </c>
      <c r="F52" s="53">
        <v>3</v>
      </c>
      <c r="G52" s="53">
        <v>0</v>
      </c>
      <c r="H52" s="137">
        <v>500438</v>
      </c>
      <c r="I52" s="137">
        <v>187384</v>
      </c>
    </row>
    <row r="53" spans="1:9" ht="15">
      <c r="A53" s="53">
        <v>663</v>
      </c>
      <c r="B53" s="148" t="s">
        <v>116</v>
      </c>
      <c r="C53" s="148"/>
      <c r="D53" s="53"/>
      <c r="E53" s="53">
        <v>2</v>
      </c>
      <c r="F53" s="53">
        <v>3</v>
      </c>
      <c r="G53" s="53">
        <v>1</v>
      </c>
      <c r="H53" s="137">
        <v>0</v>
      </c>
      <c r="I53" s="137">
        <v>0</v>
      </c>
    </row>
    <row r="54" spans="1:9" ht="26.25" customHeight="1">
      <c r="A54" s="53">
        <v>664</v>
      </c>
      <c r="B54" s="148" t="s">
        <v>117</v>
      </c>
      <c r="C54" s="148"/>
      <c r="D54" s="53"/>
      <c r="E54" s="53">
        <v>2</v>
      </c>
      <c r="F54" s="53">
        <v>3</v>
      </c>
      <c r="G54" s="53">
        <v>2</v>
      </c>
      <c r="H54" s="137">
        <v>0</v>
      </c>
      <c r="I54" s="137">
        <v>0</v>
      </c>
    </row>
    <row r="55" spans="1:9" ht="15">
      <c r="A55" s="53">
        <v>669</v>
      </c>
      <c r="B55" s="148" t="s">
        <v>118</v>
      </c>
      <c r="C55" s="148"/>
      <c r="D55" s="53"/>
      <c r="E55" s="53">
        <v>2</v>
      </c>
      <c r="F55" s="53">
        <v>3</v>
      </c>
      <c r="G55" s="53">
        <v>3</v>
      </c>
      <c r="H55" s="137">
        <v>48533</v>
      </c>
      <c r="I55" s="137">
        <v>51645</v>
      </c>
    </row>
    <row r="56" spans="1:9" ht="13.5">
      <c r="A56" s="53">
        <v>56</v>
      </c>
      <c r="B56" s="146" t="s">
        <v>615</v>
      </c>
      <c r="C56" s="146"/>
      <c r="D56" s="53"/>
      <c r="E56" s="53">
        <v>2</v>
      </c>
      <c r="F56" s="53">
        <v>3</v>
      </c>
      <c r="G56" s="53">
        <v>4</v>
      </c>
      <c r="H56" s="129">
        <f>H57+H58+H59+H60+H61</f>
        <v>2088453</v>
      </c>
      <c r="I56" s="129">
        <f>I57+I58+I59+I60+I61</f>
        <v>3315935</v>
      </c>
    </row>
    <row r="57" spans="1:9" ht="25.5" customHeight="1">
      <c r="A57" s="53">
        <v>560</v>
      </c>
      <c r="B57" s="148" t="s">
        <v>119</v>
      </c>
      <c r="C57" s="148"/>
      <c r="D57" s="53"/>
      <c r="E57" s="53">
        <v>2</v>
      </c>
      <c r="F57" s="53">
        <v>3</v>
      </c>
      <c r="G57" s="53">
        <v>5</v>
      </c>
      <c r="H57" s="137">
        <v>0</v>
      </c>
      <c r="I57" s="137">
        <v>0</v>
      </c>
    </row>
    <row r="58" spans="1:9" ht="15">
      <c r="A58" s="53">
        <v>561</v>
      </c>
      <c r="B58" s="148" t="s">
        <v>120</v>
      </c>
      <c r="C58" s="148"/>
      <c r="D58" s="53"/>
      <c r="E58" s="53">
        <v>2</v>
      </c>
      <c r="F58" s="53">
        <v>3</v>
      </c>
      <c r="G58" s="53">
        <v>6</v>
      </c>
      <c r="H58" s="137">
        <v>462561</v>
      </c>
      <c r="I58" s="137">
        <v>447061</v>
      </c>
    </row>
    <row r="59" spans="1:9" ht="14.25" customHeight="1">
      <c r="A59" s="53">
        <v>562</v>
      </c>
      <c r="B59" s="148" t="s">
        <v>121</v>
      </c>
      <c r="C59" s="148"/>
      <c r="D59" s="53"/>
      <c r="E59" s="53">
        <v>2</v>
      </c>
      <c r="F59" s="53">
        <v>3</v>
      </c>
      <c r="G59" s="53">
        <v>7</v>
      </c>
      <c r="H59" s="137">
        <v>1625892</v>
      </c>
      <c r="I59" s="137">
        <v>2847326</v>
      </c>
    </row>
    <row r="60" spans="1:9" ht="15">
      <c r="A60" s="53">
        <v>563</v>
      </c>
      <c r="B60" s="148" t="s">
        <v>122</v>
      </c>
      <c r="C60" s="148"/>
      <c r="D60" s="53"/>
      <c r="E60" s="53">
        <v>2</v>
      </c>
      <c r="F60" s="53">
        <v>3</v>
      </c>
      <c r="G60" s="53">
        <v>8</v>
      </c>
      <c r="H60" s="137">
        <v>0</v>
      </c>
      <c r="I60" s="137">
        <v>0</v>
      </c>
    </row>
    <row r="61" spans="1:9" ht="15">
      <c r="A61" s="53">
        <v>569</v>
      </c>
      <c r="B61" s="148" t="s">
        <v>123</v>
      </c>
      <c r="C61" s="148"/>
      <c r="D61" s="53"/>
      <c r="E61" s="53">
        <v>2</v>
      </c>
      <c r="F61" s="53">
        <v>3</v>
      </c>
      <c r="G61" s="53">
        <v>9</v>
      </c>
      <c r="H61" s="137">
        <v>0</v>
      </c>
      <c r="I61" s="137">
        <v>21548</v>
      </c>
    </row>
    <row r="62" spans="1:9" ht="29.25" customHeight="1">
      <c r="A62" s="53"/>
      <c r="B62" s="146" t="s">
        <v>616</v>
      </c>
      <c r="C62" s="146"/>
      <c r="D62" s="53"/>
      <c r="E62" s="53">
        <v>2</v>
      </c>
      <c r="F62" s="53">
        <v>4</v>
      </c>
      <c r="G62" s="53">
        <v>0</v>
      </c>
      <c r="H62" s="124">
        <v>0</v>
      </c>
      <c r="I62" s="124">
        <v>0</v>
      </c>
    </row>
    <row r="63" spans="1:9" ht="30" customHeight="1">
      <c r="A63" s="53"/>
      <c r="B63" s="146" t="s">
        <v>617</v>
      </c>
      <c r="C63" s="146"/>
      <c r="D63" s="53"/>
      <c r="E63" s="53">
        <v>2</v>
      </c>
      <c r="F63" s="53">
        <v>4</v>
      </c>
      <c r="G63" s="53">
        <v>1</v>
      </c>
      <c r="H63" s="129">
        <f>H56-H49</f>
        <v>1404485</v>
      </c>
      <c r="I63" s="129">
        <f>I56-I49</f>
        <v>2912673</v>
      </c>
    </row>
    <row r="64" spans="1:9" ht="26.25" customHeight="1">
      <c r="A64" s="53"/>
      <c r="B64" s="146" t="s">
        <v>618</v>
      </c>
      <c r="C64" s="146"/>
      <c r="D64" s="53"/>
      <c r="E64" s="53">
        <v>2</v>
      </c>
      <c r="F64" s="53">
        <v>4</v>
      </c>
      <c r="G64" s="53">
        <v>2</v>
      </c>
      <c r="H64" s="59">
        <f>H46-H47+H62-H63</f>
        <v>7085946</v>
      </c>
      <c r="I64" s="59">
        <v>0</v>
      </c>
    </row>
    <row r="65" spans="1:12" ht="30" customHeight="1">
      <c r="A65" s="53"/>
      <c r="B65" s="146" t="s">
        <v>619</v>
      </c>
      <c r="C65" s="146"/>
      <c r="D65" s="53"/>
      <c r="E65" s="53">
        <v>2</v>
      </c>
      <c r="F65" s="53">
        <v>4</v>
      </c>
      <c r="G65" s="53">
        <v>3</v>
      </c>
      <c r="H65" s="59">
        <v>0</v>
      </c>
      <c r="I65" s="59">
        <f>(I46-I47+I62-I63)*-1</f>
        <v>1141395</v>
      </c>
      <c r="L65" s="100"/>
    </row>
    <row r="66" spans="1:12" ht="15.75" customHeight="1">
      <c r="A66" s="53"/>
      <c r="B66" s="148" t="s">
        <v>124</v>
      </c>
      <c r="C66" s="148"/>
      <c r="D66" s="53"/>
      <c r="E66" s="53"/>
      <c r="F66" s="53"/>
      <c r="G66" s="58"/>
      <c r="H66" s="125">
        <v>0</v>
      </c>
      <c r="I66" s="125">
        <v>0</v>
      </c>
    </row>
    <row r="67" spans="1:12" ht="25.5" customHeight="1">
      <c r="A67" s="53">
        <v>67</v>
      </c>
      <c r="B67" s="146" t="s">
        <v>620</v>
      </c>
      <c r="C67" s="146"/>
      <c r="D67" s="147"/>
      <c r="E67" s="147">
        <v>2</v>
      </c>
      <c r="F67" s="147">
        <v>4</v>
      </c>
      <c r="G67" s="176">
        <v>4</v>
      </c>
      <c r="H67" s="177">
        <f>H69+H70+H71+H72+H73+H74+H75+H76+H77</f>
        <v>1034286</v>
      </c>
      <c r="I67" s="177">
        <f>I69+I70+I71+I72+I73+I74+I75+I76+I77</f>
        <v>2223682</v>
      </c>
    </row>
    <row r="68" spans="1:12" ht="18" customHeight="1">
      <c r="A68" s="53" t="s">
        <v>125</v>
      </c>
      <c r="B68" s="146"/>
      <c r="C68" s="146"/>
      <c r="D68" s="147"/>
      <c r="E68" s="147"/>
      <c r="F68" s="147"/>
      <c r="G68" s="176"/>
      <c r="H68" s="177"/>
      <c r="I68" s="177"/>
    </row>
    <row r="69" spans="1:12" ht="16.5" customHeight="1">
      <c r="A69" s="53">
        <v>670</v>
      </c>
      <c r="B69" s="148" t="s">
        <v>126</v>
      </c>
      <c r="C69" s="148"/>
      <c r="D69" s="53"/>
      <c r="E69" s="53">
        <v>2</v>
      </c>
      <c r="F69" s="53">
        <v>4</v>
      </c>
      <c r="G69" s="53">
        <v>5</v>
      </c>
      <c r="H69" s="137">
        <v>7081</v>
      </c>
      <c r="I69" s="137">
        <v>122882</v>
      </c>
    </row>
    <row r="70" spans="1:12" ht="27" customHeight="1">
      <c r="A70" s="53">
        <v>671</v>
      </c>
      <c r="B70" s="148" t="s">
        <v>127</v>
      </c>
      <c r="C70" s="148"/>
      <c r="D70" s="53"/>
      <c r="E70" s="53">
        <v>2</v>
      </c>
      <c r="F70" s="53">
        <v>4</v>
      </c>
      <c r="G70" s="53">
        <v>6</v>
      </c>
      <c r="H70" s="137">
        <v>0</v>
      </c>
      <c r="I70" s="137">
        <v>0</v>
      </c>
    </row>
    <row r="71" spans="1:12" ht="15" customHeight="1">
      <c r="A71" s="53">
        <v>672</v>
      </c>
      <c r="B71" s="148" t="s">
        <v>128</v>
      </c>
      <c r="C71" s="148"/>
      <c r="D71" s="53"/>
      <c r="E71" s="53">
        <v>2</v>
      </c>
      <c r="F71" s="53">
        <v>4</v>
      </c>
      <c r="G71" s="53">
        <v>7</v>
      </c>
      <c r="H71" s="137">
        <v>0</v>
      </c>
      <c r="I71" s="137">
        <v>0</v>
      </c>
    </row>
    <row r="72" spans="1:12" ht="28.5" customHeight="1">
      <c r="A72" s="53">
        <v>674</v>
      </c>
      <c r="B72" s="148" t="s">
        <v>129</v>
      </c>
      <c r="C72" s="148"/>
      <c r="D72" s="53"/>
      <c r="E72" s="53">
        <v>2</v>
      </c>
      <c r="F72" s="53">
        <v>4</v>
      </c>
      <c r="G72" s="53">
        <v>8</v>
      </c>
      <c r="H72" s="137">
        <v>0</v>
      </c>
      <c r="I72" s="137">
        <v>0</v>
      </c>
    </row>
    <row r="73" spans="1:12" ht="17.25" customHeight="1">
      <c r="A73" s="53">
        <v>675</v>
      </c>
      <c r="B73" s="148" t="s">
        <v>130</v>
      </c>
      <c r="C73" s="148"/>
      <c r="D73" s="53"/>
      <c r="E73" s="53">
        <v>2</v>
      </c>
      <c r="F73" s="53">
        <v>4</v>
      </c>
      <c r="G73" s="53">
        <v>9</v>
      </c>
      <c r="H73" s="137">
        <v>2009</v>
      </c>
      <c r="I73" s="137">
        <v>3699</v>
      </c>
    </row>
    <row r="74" spans="1:12" ht="15.75" customHeight="1">
      <c r="A74" s="53">
        <v>676</v>
      </c>
      <c r="B74" s="148" t="s">
        <v>131</v>
      </c>
      <c r="C74" s="148"/>
      <c r="D74" s="53"/>
      <c r="E74" s="53">
        <v>2</v>
      </c>
      <c r="F74" s="53">
        <v>5</v>
      </c>
      <c r="G74" s="53">
        <v>0</v>
      </c>
      <c r="H74" s="137">
        <v>0</v>
      </c>
      <c r="I74" s="137">
        <v>0</v>
      </c>
    </row>
    <row r="75" spans="1:12" ht="12.75" customHeight="1">
      <c r="A75" s="53">
        <v>677</v>
      </c>
      <c r="B75" s="148" t="s">
        <v>132</v>
      </c>
      <c r="C75" s="148"/>
      <c r="D75" s="53" t="s">
        <v>133</v>
      </c>
      <c r="E75" s="53">
        <v>2</v>
      </c>
      <c r="F75" s="53">
        <v>5</v>
      </c>
      <c r="G75" s="53">
        <v>1</v>
      </c>
      <c r="H75" s="137">
        <v>517403</v>
      </c>
      <c r="I75" s="137">
        <v>274640</v>
      </c>
    </row>
    <row r="76" spans="1:12" ht="25.5" customHeight="1">
      <c r="A76" s="53">
        <v>678</v>
      </c>
      <c r="B76" s="148" t="s">
        <v>134</v>
      </c>
      <c r="C76" s="148"/>
      <c r="D76" s="53"/>
      <c r="E76" s="53">
        <v>2</v>
      </c>
      <c r="F76" s="53">
        <v>5</v>
      </c>
      <c r="G76" s="53">
        <v>2</v>
      </c>
      <c r="H76" s="137">
        <v>0</v>
      </c>
      <c r="I76" s="137">
        <v>0</v>
      </c>
    </row>
    <row r="77" spans="1:12" ht="27.75" customHeight="1">
      <c r="A77" s="53">
        <v>679</v>
      </c>
      <c r="B77" s="148" t="s">
        <v>135</v>
      </c>
      <c r="C77" s="148"/>
      <c r="D77" s="53"/>
      <c r="E77" s="53">
        <v>2</v>
      </c>
      <c r="F77" s="53">
        <v>5</v>
      </c>
      <c r="G77" s="53">
        <v>3</v>
      </c>
      <c r="H77" s="137">
        <v>507793</v>
      </c>
      <c r="I77" s="137">
        <v>1822461</v>
      </c>
    </row>
    <row r="78" spans="1:12" ht="12.75" customHeight="1">
      <c r="A78" s="53">
        <v>57</v>
      </c>
      <c r="B78" s="146" t="s">
        <v>621</v>
      </c>
      <c r="C78" s="146"/>
      <c r="D78" s="147"/>
      <c r="E78" s="147">
        <v>2</v>
      </c>
      <c r="F78" s="147">
        <v>5</v>
      </c>
      <c r="G78" s="147">
        <v>4</v>
      </c>
      <c r="H78" s="177">
        <f>SUM(H80:H88)</f>
        <v>6944746</v>
      </c>
      <c r="I78" s="177">
        <f>SUM(I80:I88)</f>
        <v>581976</v>
      </c>
    </row>
    <row r="79" spans="1:12" ht="29.25" customHeight="1">
      <c r="A79" s="53" t="s">
        <v>136</v>
      </c>
      <c r="B79" s="146"/>
      <c r="C79" s="146"/>
      <c r="D79" s="147"/>
      <c r="E79" s="147"/>
      <c r="F79" s="147"/>
      <c r="G79" s="147"/>
      <c r="H79" s="177"/>
      <c r="I79" s="177"/>
    </row>
    <row r="80" spans="1:12" ht="27" customHeight="1">
      <c r="A80" s="53">
        <v>570</v>
      </c>
      <c r="B80" s="148" t="s">
        <v>137</v>
      </c>
      <c r="C80" s="148"/>
      <c r="D80" s="53"/>
      <c r="E80" s="53">
        <v>2</v>
      </c>
      <c r="F80" s="53">
        <v>5</v>
      </c>
      <c r="G80" s="53">
        <v>5</v>
      </c>
      <c r="H80" s="137">
        <v>9383</v>
      </c>
      <c r="I80" s="137">
        <v>15769</v>
      </c>
    </row>
    <row r="81" spans="1:9" ht="27" customHeight="1">
      <c r="A81" s="53">
        <v>571</v>
      </c>
      <c r="B81" s="148" t="s">
        <v>138</v>
      </c>
      <c r="C81" s="148"/>
      <c r="D81" s="53"/>
      <c r="E81" s="53">
        <v>2</v>
      </c>
      <c r="F81" s="53">
        <v>5</v>
      </c>
      <c r="G81" s="53">
        <v>6</v>
      </c>
      <c r="H81" s="137">
        <v>0</v>
      </c>
      <c r="I81" s="137">
        <v>0</v>
      </c>
    </row>
    <row r="82" spans="1:9" ht="27" customHeight="1">
      <c r="A82" s="53">
        <v>572</v>
      </c>
      <c r="B82" s="148" t="s">
        <v>139</v>
      </c>
      <c r="C82" s="148"/>
      <c r="D82" s="53"/>
      <c r="E82" s="53">
        <v>2</v>
      </c>
      <c r="F82" s="53">
        <v>5</v>
      </c>
      <c r="G82" s="53">
        <v>7</v>
      </c>
      <c r="H82" s="137">
        <v>0</v>
      </c>
      <c r="I82" s="137">
        <v>0</v>
      </c>
    </row>
    <row r="83" spans="1:9" ht="27.75" customHeight="1">
      <c r="A83" s="53">
        <v>574</v>
      </c>
      <c r="B83" s="148" t="s">
        <v>140</v>
      </c>
      <c r="C83" s="148"/>
      <c r="D83" s="53"/>
      <c r="E83" s="53">
        <v>2</v>
      </c>
      <c r="F83" s="53">
        <v>5</v>
      </c>
      <c r="G83" s="53">
        <v>8</v>
      </c>
      <c r="H83" s="137">
        <v>0</v>
      </c>
      <c r="I83" s="137">
        <v>0</v>
      </c>
    </row>
    <row r="84" spans="1:9" ht="15" customHeight="1">
      <c r="A84" s="53">
        <v>575</v>
      </c>
      <c r="B84" s="148" t="s">
        <v>141</v>
      </c>
      <c r="C84" s="148"/>
      <c r="D84" s="53"/>
      <c r="E84" s="53">
        <v>2</v>
      </c>
      <c r="F84" s="53">
        <v>5</v>
      </c>
      <c r="G84" s="53">
        <v>9</v>
      </c>
      <c r="H84" s="137">
        <v>0</v>
      </c>
      <c r="I84" s="137">
        <v>0</v>
      </c>
    </row>
    <row r="85" spans="1:9" ht="15">
      <c r="A85" s="53">
        <v>576</v>
      </c>
      <c r="B85" s="148" t="s">
        <v>142</v>
      </c>
      <c r="C85" s="148"/>
      <c r="D85" s="53"/>
      <c r="E85" s="53">
        <v>2</v>
      </c>
      <c r="F85" s="53">
        <v>6</v>
      </c>
      <c r="G85" s="53">
        <v>0</v>
      </c>
      <c r="H85" s="137">
        <v>0</v>
      </c>
      <c r="I85" s="137">
        <v>196</v>
      </c>
    </row>
    <row r="86" spans="1:9" ht="15">
      <c r="A86" s="53">
        <v>577</v>
      </c>
      <c r="B86" s="148" t="s">
        <v>143</v>
      </c>
      <c r="C86" s="148"/>
      <c r="D86" s="53"/>
      <c r="E86" s="53">
        <v>2</v>
      </c>
      <c r="F86" s="53">
        <v>6</v>
      </c>
      <c r="G86" s="53">
        <v>1</v>
      </c>
      <c r="H86" s="137">
        <v>0</v>
      </c>
      <c r="I86" s="137">
        <v>0</v>
      </c>
    </row>
    <row r="87" spans="1:9" ht="27.75" customHeight="1">
      <c r="A87" s="53">
        <v>578</v>
      </c>
      <c r="B87" s="148" t="s">
        <v>144</v>
      </c>
      <c r="C87" s="148"/>
      <c r="D87" s="53"/>
      <c r="E87" s="53">
        <v>2</v>
      </c>
      <c r="F87" s="53">
        <v>6</v>
      </c>
      <c r="G87" s="53">
        <v>2</v>
      </c>
      <c r="H87" s="137">
        <v>5962573</v>
      </c>
      <c r="I87" s="137">
        <v>0</v>
      </c>
    </row>
    <row r="88" spans="1:9" ht="25.5" customHeight="1">
      <c r="A88" s="53">
        <v>579</v>
      </c>
      <c r="B88" s="148" t="s">
        <v>145</v>
      </c>
      <c r="C88" s="148"/>
      <c r="D88" s="53"/>
      <c r="E88" s="53">
        <v>2</v>
      </c>
      <c r="F88" s="53">
        <v>6</v>
      </c>
      <c r="G88" s="53">
        <v>3</v>
      </c>
      <c r="H88" s="137">
        <v>972790</v>
      </c>
      <c r="I88" s="137">
        <v>566011</v>
      </c>
    </row>
    <row r="89" spans="1:9" ht="29.25" customHeight="1">
      <c r="A89" s="53"/>
      <c r="B89" s="146" t="s">
        <v>622</v>
      </c>
      <c r="C89" s="146"/>
      <c r="D89" s="53"/>
      <c r="E89" s="53">
        <v>2</v>
      </c>
      <c r="F89" s="53">
        <v>6</v>
      </c>
      <c r="G89" s="53">
        <v>4</v>
      </c>
      <c r="H89" s="129">
        <v>0</v>
      </c>
      <c r="I89" s="129">
        <f>+I67-I78</f>
        <v>1641706</v>
      </c>
    </row>
    <row r="90" spans="1:9" ht="25.5" customHeight="1">
      <c r="A90" s="53"/>
      <c r="B90" s="146" t="s">
        <v>623</v>
      </c>
      <c r="C90" s="146"/>
      <c r="D90" s="53"/>
      <c r="E90" s="53">
        <v>2</v>
      </c>
      <c r="F90" s="53">
        <v>6</v>
      </c>
      <c r="G90" s="53">
        <v>5</v>
      </c>
      <c r="H90" s="129">
        <f>+H78-H67</f>
        <v>5910460</v>
      </c>
      <c r="I90" s="129">
        <v>0</v>
      </c>
    </row>
    <row r="91" spans="1:9" ht="66.75" customHeight="1">
      <c r="A91" s="53"/>
      <c r="B91" s="148" t="s">
        <v>146</v>
      </c>
      <c r="C91" s="148"/>
      <c r="D91" s="53"/>
      <c r="E91" s="53"/>
      <c r="F91" s="53"/>
      <c r="G91" s="58"/>
      <c r="H91" s="125"/>
      <c r="I91" s="125"/>
    </row>
    <row r="92" spans="1:9" ht="30.75" customHeight="1">
      <c r="A92" s="53" t="s">
        <v>147</v>
      </c>
      <c r="B92" s="146" t="s">
        <v>624</v>
      </c>
      <c r="C92" s="146"/>
      <c r="D92" s="53"/>
      <c r="E92" s="53">
        <v>2</v>
      </c>
      <c r="F92" s="53">
        <v>6</v>
      </c>
      <c r="G92" s="53">
        <v>6</v>
      </c>
      <c r="H92" s="129">
        <f>SUM(H93:H101)</f>
        <v>0</v>
      </c>
      <c r="I92" s="129">
        <f>SUM(I93:I101)</f>
        <v>0</v>
      </c>
    </row>
    <row r="93" spans="1:9" ht="29.25" customHeight="1">
      <c r="A93" s="53">
        <v>680</v>
      </c>
      <c r="B93" s="148" t="s">
        <v>148</v>
      </c>
      <c r="C93" s="148"/>
      <c r="D93" s="53"/>
      <c r="E93" s="53">
        <v>2</v>
      </c>
      <c r="F93" s="53">
        <v>6</v>
      </c>
      <c r="G93" s="53">
        <v>7</v>
      </c>
      <c r="H93" s="137">
        <v>0</v>
      </c>
      <c r="I93" s="137">
        <v>0</v>
      </c>
    </row>
    <row r="94" spans="1:9" ht="29.25" customHeight="1">
      <c r="A94" s="53">
        <v>681</v>
      </c>
      <c r="B94" s="148" t="s">
        <v>149</v>
      </c>
      <c r="C94" s="148"/>
      <c r="D94" s="53"/>
      <c r="E94" s="53">
        <v>2</v>
      </c>
      <c r="F94" s="53">
        <v>6</v>
      </c>
      <c r="G94" s="53">
        <v>8</v>
      </c>
      <c r="H94" s="137">
        <v>0</v>
      </c>
      <c r="I94" s="137">
        <v>0</v>
      </c>
    </row>
    <row r="95" spans="1:9" ht="39.75" customHeight="1">
      <c r="A95" s="53">
        <v>682</v>
      </c>
      <c r="B95" s="148" t="s">
        <v>150</v>
      </c>
      <c r="C95" s="148"/>
      <c r="D95" s="53"/>
      <c r="E95" s="53">
        <v>2</v>
      </c>
      <c r="F95" s="53">
        <v>6</v>
      </c>
      <c r="G95" s="53">
        <v>9</v>
      </c>
      <c r="H95" s="137">
        <v>0</v>
      </c>
      <c r="I95" s="137">
        <v>0</v>
      </c>
    </row>
    <row r="96" spans="1:9" ht="42.75" customHeight="1">
      <c r="A96" s="53">
        <v>683</v>
      </c>
      <c r="B96" s="148" t="s">
        <v>151</v>
      </c>
      <c r="C96" s="148"/>
      <c r="D96" s="53"/>
      <c r="E96" s="53">
        <v>2</v>
      </c>
      <c r="F96" s="53">
        <v>7</v>
      </c>
      <c r="G96" s="53">
        <v>0</v>
      </c>
      <c r="H96" s="137">
        <v>0</v>
      </c>
      <c r="I96" s="137">
        <v>0</v>
      </c>
    </row>
    <row r="97" spans="1:9" ht="54.75" customHeight="1">
      <c r="A97" s="53">
        <v>684</v>
      </c>
      <c r="B97" s="148" t="s">
        <v>152</v>
      </c>
      <c r="C97" s="148"/>
      <c r="D97" s="53"/>
      <c r="E97" s="53">
        <v>2</v>
      </c>
      <c r="F97" s="53">
        <v>7</v>
      </c>
      <c r="G97" s="53">
        <v>1</v>
      </c>
      <c r="H97" s="138">
        <v>0</v>
      </c>
      <c r="I97" s="138">
        <v>0</v>
      </c>
    </row>
    <row r="98" spans="1:9" ht="27" customHeight="1">
      <c r="A98" s="53">
        <v>685</v>
      </c>
      <c r="B98" s="148" t="s">
        <v>153</v>
      </c>
      <c r="C98" s="148"/>
      <c r="D98" s="53"/>
      <c r="E98" s="53">
        <v>2</v>
      </c>
      <c r="F98" s="53">
        <v>7</v>
      </c>
      <c r="G98" s="53">
        <v>2</v>
      </c>
      <c r="H98" s="137">
        <v>0</v>
      </c>
      <c r="I98" s="137">
        <v>0</v>
      </c>
    </row>
    <row r="99" spans="1:9" ht="27.75" customHeight="1">
      <c r="A99" s="53">
        <v>686</v>
      </c>
      <c r="B99" s="148" t="s">
        <v>154</v>
      </c>
      <c r="C99" s="148"/>
      <c r="D99" s="53"/>
      <c r="E99" s="53">
        <v>2</v>
      </c>
      <c r="F99" s="53">
        <v>7</v>
      </c>
      <c r="G99" s="53">
        <v>3</v>
      </c>
      <c r="H99" s="137">
        <v>0</v>
      </c>
      <c r="I99" s="137">
        <v>0</v>
      </c>
    </row>
    <row r="100" spans="1:9" ht="27" customHeight="1">
      <c r="A100" s="53">
        <v>687</v>
      </c>
      <c r="B100" s="148" t="s">
        <v>155</v>
      </c>
      <c r="C100" s="148"/>
      <c r="D100" s="53"/>
      <c r="E100" s="53">
        <v>2</v>
      </c>
      <c r="F100" s="53">
        <v>7</v>
      </c>
      <c r="G100" s="53">
        <v>4</v>
      </c>
      <c r="H100" s="137">
        <v>0</v>
      </c>
      <c r="I100" s="137">
        <v>0</v>
      </c>
    </row>
    <row r="101" spans="1:9" ht="26.25" customHeight="1">
      <c r="A101" s="53">
        <v>689</v>
      </c>
      <c r="B101" s="148" t="s">
        <v>156</v>
      </c>
      <c r="C101" s="148"/>
      <c r="D101" s="53"/>
      <c r="E101" s="53">
        <v>2</v>
      </c>
      <c r="F101" s="53">
        <v>7</v>
      </c>
      <c r="G101" s="53">
        <v>5</v>
      </c>
      <c r="H101" s="137">
        <v>0</v>
      </c>
      <c r="I101" s="137">
        <v>0</v>
      </c>
    </row>
    <row r="102" spans="1:9" ht="27.75" customHeight="1">
      <c r="A102" s="53" t="s">
        <v>157</v>
      </c>
      <c r="B102" s="146" t="s">
        <v>625</v>
      </c>
      <c r="C102" s="146"/>
      <c r="D102" s="53"/>
      <c r="E102" s="53">
        <v>2</v>
      </c>
      <c r="F102" s="53">
        <v>7</v>
      </c>
      <c r="G102" s="53">
        <v>6</v>
      </c>
      <c r="H102" s="129">
        <f>SUM(H103:H110)</f>
        <v>0</v>
      </c>
      <c r="I102" s="129">
        <f>SUM(I103:I110)</f>
        <v>0</v>
      </c>
    </row>
    <row r="103" spans="1:9" ht="25.5" customHeight="1">
      <c r="A103" s="53">
        <v>580</v>
      </c>
      <c r="B103" s="148" t="s">
        <v>158</v>
      </c>
      <c r="C103" s="148"/>
      <c r="D103" s="53"/>
      <c r="E103" s="53">
        <v>2</v>
      </c>
      <c r="F103" s="53">
        <v>7</v>
      </c>
      <c r="G103" s="53">
        <v>7</v>
      </c>
      <c r="H103" s="137">
        <v>0</v>
      </c>
      <c r="I103" s="137">
        <v>0</v>
      </c>
    </row>
    <row r="104" spans="1:9" ht="25.5" customHeight="1">
      <c r="A104" s="53">
        <v>581</v>
      </c>
      <c r="B104" s="148" t="s">
        <v>159</v>
      </c>
      <c r="C104" s="148"/>
      <c r="D104" s="53"/>
      <c r="E104" s="53">
        <v>2</v>
      </c>
      <c r="F104" s="53">
        <v>7</v>
      </c>
      <c r="G104" s="53">
        <v>8</v>
      </c>
      <c r="H104" s="137">
        <v>0</v>
      </c>
      <c r="I104" s="137">
        <v>0</v>
      </c>
    </row>
    <row r="105" spans="1:9" ht="29.25" customHeight="1">
      <c r="A105" s="53">
        <v>582</v>
      </c>
      <c r="B105" s="148" t="s">
        <v>160</v>
      </c>
      <c r="C105" s="148"/>
      <c r="D105" s="53"/>
      <c r="E105" s="53">
        <v>2</v>
      </c>
      <c r="F105" s="53">
        <v>7</v>
      </c>
      <c r="G105" s="53">
        <v>9</v>
      </c>
      <c r="H105" s="137">
        <v>0</v>
      </c>
      <c r="I105" s="137">
        <v>0</v>
      </c>
    </row>
    <row r="106" spans="1:9" ht="27.75" customHeight="1">
      <c r="A106" s="53">
        <v>583</v>
      </c>
      <c r="B106" s="148" t="s">
        <v>161</v>
      </c>
      <c r="C106" s="148"/>
      <c r="D106" s="53"/>
      <c r="E106" s="53">
        <v>2</v>
      </c>
      <c r="F106" s="53">
        <v>8</v>
      </c>
      <c r="G106" s="53">
        <v>0</v>
      </c>
      <c r="H106" s="137">
        <v>0</v>
      </c>
      <c r="I106" s="137">
        <v>0</v>
      </c>
    </row>
    <row r="107" spans="1:9" ht="42.75" customHeight="1">
      <c r="A107" s="53">
        <v>584</v>
      </c>
      <c r="B107" s="148" t="s">
        <v>162</v>
      </c>
      <c r="C107" s="148"/>
      <c r="D107" s="53"/>
      <c r="E107" s="53">
        <v>2</v>
      </c>
      <c r="F107" s="53">
        <v>8</v>
      </c>
      <c r="G107" s="53">
        <v>1</v>
      </c>
      <c r="H107" s="138">
        <v>0</v>
      </c>
      <c r="I107" s="138">
        <v>0</v>
      </c>
    </row>
    <row r="108" spans="1:9" ht="15" customHeight="1">
      <c r="A108" s="53">
        <v>585</v>
      </c>
      <c r="B108" s="148" t="s">
        <v>163</v>
      </c>
      <c r="C108" s="148"/>
      <c r="D108" s="53"/>
      <c r="E108" s="53">
        <v>2</v>
      </c>
      <c r="F108" s="53">
        <v>8</v>
      </c>
      <c r="G108" s="53">
        <v>2</v>
      </c>
      <c r="H108" s="137">
        <v>0</v>
      </c>
      <c r="I108" s="137">
        <v>0</v>
      </c>
    </row>
    <row r="109" spans="1:9" ht="27.75" customHeight="1">
      <c r="A109" s="53">
        <v>586</v>
      </c>
      <c r="B109" s="148" t="s">
        <v>164</v>
      </c>
      <c r="C109" s="148"/>
      <c r="D109" s="53"/>
      <c r="E109" s="53">
        <v>2</v>
      </c>
      <c r="F109" s="53">
        <v>8</v>
      </c>
      <c r="G109" s="53">
        <v>3</v>
      </c>
      <c r="H109" s="137">
        <v>0</v>
      </c>
      <c r="I109" s="137">
        <v>0</v>
      </c>
    </row>
    <row r="110" spans="1:9" ht="17.25" customHeight="1">
      <c r="A110" s="53">
        <v>589</v>
      </c>
      <c r="B110" s="148" t="s">
        <v>165</v>
      </c>
      <c r="C110" s="148"/>
      <c r="D110" s="53"/>
      <c r="E110" s="53">
        <v>2</v>
      </c>
      <c r="F110" s="53">
        <v>8</v>
      </c>
      <c r="G110" s="53">
        <v>4</v>
      </c>
      <c r="H110" s="137">
        <v>0</v>
      </c>
      <c r="I110" s="137">
        <v>0</v>
      </c>
    </row>
    <row r="111" spans="1:9" ht="30" customHeight="1">
      <c r="A111" s="53" t="s">
        <v>166</v>
      </c>
      <c r="B111" s="146" t="s">
        <v>626</v>
      </c>
      <c r="C111" s="146"/>
      <c r="D111" s="53"/>
      <c r="E111" s="53">
        <v>2</v>
      </c>
      <c r="F111" s="53">
        <v>8</v>
      </c>
      <c r="G111" s="53">
        <v>5</v>
      </c>
      <c r="H111" s="130">
        <f>SUM(H112:H114)</f>
        <v>0</v>
      </c>
      <c r="I111" s="130">
        <f>SUM(I112:I114)</f>
        <v>0</v>
      </c>
    </row>
    <row r="112" spans="1:9" ht="27" customHeight="1">
      <c r="A112" s="53">
        <v>640</v>
      </c>
      <c r="B112" s="148" t="s">
        <v>167</v>
      </c>
      <c r="C112" s="148"/>
      <c r="D112" s="53"/>
      <c r="E112" s="53">
        <v>2</v>
      </c>
      <c r="F112" s="53">
        <v>8</v>
      </c>
      <c r="G112" s="53">
        <v>6</v>
      </c>
      <c r="H112" s="137">
        <v>0</v>
      </c>
      <c r="I112" s="137">
        <v>0</v>
      </c>
    </row>
    <row r="113" spans="1:9" ht="27.75" customHeight="1">
      <c r="A113" s="53">
        <v>641</v>
      </c>
      <c r="B113" s="148" t="s">
        <v>168</v>
      </c>
      <c r="C113" s="148"/>
      <c r="D113" s="53"/>
      <c r="E113" s="53">
        <v>2</v>
      </c>
      <c r="F113" s="53">
        <v>8</v>
      </c>
      <c r="G113" s="53">
        <v>7</v>
      </c>
      <c r="H113" s="137">
        <v>0</v>
      </c>
      <c r="I113" s="137">
        <v>0</v>
      </c>
    </row>
    <row r="114" spans="1:9" ht="27" customHeight="1">
      <c r="A114" s="53">
        <v>642</v>
      </c>
      <c r="B114" s="148" t="s">
        <v>169</v>
      </c>
      <c r="C114" s="148"/>
      <c r="D114" s="53"/>
      <c r="E114" s="53">
        <v>2</v>
      </c>
      <c r="F114" s="53">
        <v>8</v>
      </c>
      <c r="G114" s="53">
        <v>8</v>
      </c>
      <c r="H114" s="137">
        <v>0</v>
      </c>
      <c r="I114" s="137">
        <v>0</v>
      </c>
    </row>
    <row r="115" spans="1:9" ht="30" customHeight="1">
      <c r="A115" s="53" t="s">
        <v>166</v>
      </c>
      <c r="B115" s="146" t="s">
        <v>627</v>
      </c>
      <c r="C115" s="146"/>
      <c r="D115" s="53"/>
      <c r="E115" s="53">
        <v>2</v>
      </c>
      <c r="F115" s="53">
        <v>8</v>
      </c>
      <c r="G115" s="53">
        <v>9</v>
      </c>
      <c r="H115" s="125">
        <f>SUM(H116:H118)</f>
        <v>0</v>
      </c>
      <c r="I115" s="125">
        <f>SUM(I116:I118)</f>
        <v>0</v>
      </c>
    </row>
    <row r="116" spans="1:9" ht="27.75" customHeight="1">
      <c r="A116" s="53">
        <v>643</v>
      </c>
      <c r="B116" s="148" t="s">
        <v>170</v>
      </c>
      <c r="C116" s="148"/>
      <c r="D116" s="53"/>
      <c r="E116" s="53">
        <v>2</v>
      </c>
      <c r="F116" s="53">
        <v>9</v>
      </c>
      <c r="G116" s="53">
        <v>0</v>
      </c>
      <c r="H116" s="137">
        <v>0</v>
      </c>
      <c r="I116" s="137">
        <v>0</v>
      </c>
    </row>
    <row r="117" spans="1:9" ht="26.25" customHeight="1">
      <c r="A117" s="53">
        <v>644</v>
      </c>
      <c r="B117" s="148" t="s">
        <v>171</v>
      </c>
      <c r="C117" s="148"/>
      <c r="D117" s="53"/>
      <c r="E117" s="53">
        <v>2</v>
      </c>
      <c r="F117" s="53">
        <v>9</v>
      </c>
      <c r="G117" s="53">
        <v>1</v>
      </c>
      <c r="H117" s="137">
        <v>0</v>
      </c>
      <c r="I117" s="137">
        <v>0</v>
      </c>
    </row>
    <row r="118" spans="1:9" ht="27" customHeight="1">
      <c r="A118" s="53">
        <v>645</v>
      </c>
      <c r="B118" s="148" t="s">
        <v>172</v>
      </c>
      <c r="C118" s="148"/>
      <c r="D118" s="53"/>
      <c r="E118" s="53">
        <v>2</v>
      </c>
      <c r="F118" s="53">
        <v>9</v>
      </c>
      <c r="G118" s="53">
        <v>2</v>
      </c>
      <c r="H118" s="137">
        <v>0</v>
      </c>
      <c r="I118" s="137">
        <v>0</v>
      </c>
    </row>
    <row r="119" spans="1:9" ht="27.75" customHeight="1">
      <c r="A119" s="53"/>
      <c r="B119" s="146" t="s">
        <v>628</v>
      </c>
      <c r="C119" s="146"/>
      <c r="D119" s="53"/>
      <c r="E119" s="53">
        <v>2</v>
      </c>
      <c r="F119" s="53">
        <v>9</v>
      </c>
      <c r="G119" s="53">
        <v>3</v>
      </c>
      <c r="H119" s="124">
        <v>0</v>
      </c>
      <c r="I119" s="124">
        <v>0</v>
      </c>
    </row>
    <row r="120" spans="1:9" ht="31.5" customHeight="1">
      <c r="A120" s="53"/>
      <c r="B120" s="146" t="s">
        <v>629</v>
      </c>
      <c r="C120" s="146"/>
      <c r="D120" s="53"/>
      <c r="E120" s="53">
        <v>2</v>
      </c>
      <c r="F120" s="53">
        <v>9</v>
      </c>
      <c r="G120" s="53">
        <v>4</v>
      </c>
      <c r="H120" s="129">
        <f>-H92+H102-H111+H115</f>
        <v>0</v>
      </c>
      <c r="I120" s="129">
        <f>-I92+I102-I111+I115</f>
        <v>0</v>
      </c>
    </row>
    <row r="121" spans="1:9" ht="41.25" customHeight="1">
      <c r="A121" s="53" t="s">
        <v>173</v>
      </c>
      <c r="B121" s="148" t="s">
        <v>174</v>
      </c>
      <c r="C121" s="148"/>
      <c r="D121" s="53"/>
      <c r="E121" s="53">
        <v>2</v>
      </c>
      <c r="F121" s="53">
        <v>9</v>
      </c>
      <c r="G121" s="53">
        <v>5</v>
      </c>
      <c r="H121" s="138">
        <v>83365</v>
      </c>
      <c r="I121" s="138">
        <v>430478</v>
      </c>
    </row>
    <row r="122" spans="1:9" ht="39.75" customHeight="1">
      <c r="A122" s="53" t="s">
        <v>175</v>
      </c>
      <c r="B122" s="148" t="s">
        <v>176</v>
      </c>
      <c r="C122" s="148"/>
      <c r="D122" s="53"/>
      <c r="E122" s="53">
        <v>2</v>
      </c>
      <c r="F122" s="53">
        <v>9</v>
      </c>
      <c r="G122" s="53">
        <v>6</v>
      </c>
      <c r="H122" s="138">
        <v>211113</v>
      </c>
      <c r="I122" s="138">
        <v>388518</v>
      </c>
    </row>
    <row r="123" spans="1:9" ht="54.75" customHeight="1">
      <c r="A123" s="53"/>
      <c r="B123" s="178" t="s">
        <v>177</v>
      </c>
      <c r="C123" s="178"/>
      <c r="D123" s="53"/>
      <c r="E123" s="53"/>
      <c r="F123" s="53"/>
      <c r="G123" s="58"/>
      <c r="H123" s="125"/>
      <c r="I123" s="125"/>
    </row>
    <row r="124" spans="1:9" ht="27.75" customHeight="1">
      <c r="A124" s="179"/>
      <c r="B124" s="180" t="s">
        <v>178</v>
      </c>
      <c r="C124" s="181"/>
      <c r="D124" s="182"/>
      <c r="E124" s="147">
        <v>2</v>
      </c>
      <c r="F124" s="147">
        <v>9</v>
      </c>
      <c r="G124" s="176">
        <v>7</v>
      </c>
      <c r="H124" s="177">
        <f>H64-H65+H89-H90+H119-H120+H121-H122</f>
        <v>1047738</v>
      </c>
      <c r="I124" s="177">
        <f>I64-I65+I89-I90+I119-I120+I121-I122</f>
        <v>542271</v>
      </c>
    </row>
    <row r="125" spans="1:9" ht="15.75" customHeight="1">
      <c r="A125" s="179"/>
      <c r="B125" s="183" t="s">
        <v>179</v>
      </c>
      <c r="C125" s="184"/>
      <c r="D125" s="182"/>
      <c r="E125" s="147"/>
      <c r="F125" s="147"/>
      <c r="G125" s="176"/>
      <c r="H125" s="177"/>
      <c r="I125" s="177"/>
    </row>
    <row r="126" spans="1:9" ht="27.75" customHeight="1">
      <c r="A126" s="179"/>
      <c r="B126" s="180" t="s">
        <v>180</v>
      </c>
      <c r="C126" s="181"/>
      <c r="D126" s="182"/>
      <c r="E126" s="147">
        <v>2</v>
      </c>
      <c r="F126" s="147">
        <v>9</v>
      </c>
      <c r="G126" s="147">
        <v>8</v>
      </c>
      <c r="H126" s="177"/>
      <c r="I126" s="177"/>
    </row>
    <row r="127" spans="1:9" ht="15.75" customHeight="1">
      <c r="A127" s="179"/>
      <c r="B127" s="185" t="s">
        <v>181</v>
      </c>
      <c r="C127" s="186"/>
      <c r="D127" s="182"/>
      <c r="E127" s="147"/>
      <c r="F127" s="147"/>
      <c r="G127" s="147"/>
      <c r="H127" s="177"/>
      <c r="I127" s="177"/>
    </row>
    <row r="128" spans="1:9" ht="28.5" customHeight="1">
      <c r="A128" s="53"/>
      <c r="B128" s="187" t="s">
        <v>182</v>
      </c>
      <c r="C128" s="187"/>
      <c r="D128" s="53"/>
      <c r="E128" s="53"/>
      <c r="F128" s="53"/>
      <c r="G128" s="58"/>
      <c r="H128" s="125"/>
      <c r="I128" s="125"/>
    </row>
    <row r="129" spans="1:9" ht="17.25" customHeight="1">
      <c r="A129" s="53" t="s">
        <v>183</v>
      </c>
      <c r="B129" s="148" t="s">
        <v>184</v>
      </c>
      <c r="C129" s="148"/>
      <c r="D129" s="53"/>
      <c r="E129" s="53">
        <v>2</v>
      </c>
      <c r="F129" s="53">
        <v>9</v>
      </c>
      <c r="G129" s="53">
        <v>9</v>
      </c>
      <c r="H129" s="137">
        <v>104774</v>
      </c>
      <c r="I129" s="137">
        <v>54227</v>
      </c>
    </row>
    <row r="130" spans="1:9" ht="18.75" customHeight="1">
      <c r="A130" s="53" t="s">
        <v>185</v>
      </c>
      <c r="B130" s="148" t="s">
        <v>186</v>
      </c>
      <c r="C130" s="148"/>
      <c r="D130" s="53"/>
      <c r="E130" s="53">
        <v>3</v>
      </c>
      <c r="F130" s="53">
        <v>0</v>
      </c>
      <c r="G130" s="53">
        <v>0</v>
      </c>
      <c r="H130" s="124">
        <v>0</v>
      </c>
      <c r="I130" s="124">
        <v>0</v>
      </c>
    </row>
    <row r="131" spans="1:9" ht="15" customHeight="1">
      <c r="A131" s="53" t="s">
        <v>185</v>
      </c>
      <c r="B131" s="148" t="s">
        <v>187</v>
      </c>
      <c r="C131" s="148"/>
      <c r="D131" s="53"/>
      <c r="E131" s="53">
        <v>3</v>
      </c>
      <c r="F131" s="53">
        <v>0</v>
      </c>
      <c r="G131" s="53">
        <v>1</v>
      </c>
      <c r="H131" s="124"/>
      <c r="I131" s="124"/>
    </row>
    <row r="132" spans="1:9" ht="27" customHeight="1">
      <c r="A132" s="53"/>
      <c r="B132" s="148" t="s">
        <v>188</v>
      </c>
      <c r="C132" s="148"/>
      <c r="D132" s="53"/>
      <c r="E132" s="53"/>
      <c r="F132" s="58"/>
      <c r="G132" s="58"/>
      <c r="H132" s="125">
        <v>0</v>
      </c>
      <c r="I132" s="125">
        <v>0</v>
      </c>
    </row>
    <row r="133" spans="1:9" ht="27.75" customHeight="1">
      <c r="A133" s="53"/>
      <c r="B133" s="146" t="s">
        <v>630</v>
      </c>
      <c r="C133" s="146"/>
      <c r="D133" s="53"/>
      <c r="E133" s="53">
        <v>3</v>
      </c>
      <c r="F133" s="53">
        <v>0</v>
      </c>
      <c r="G133" s="53">
        <v>2</v>
      </c>
      <c r="H133" s="129">
        <f>H124-H126-H129-H130+H131</f>
        <v>942964</v>
      </c>
      <c r="I133" s="129">
        <f>I124-I126-I129-I130+I131</f>
        <v>488044</v>
      </c>
    </row>
    <row r="134" spans="1:9" ht="27.75" customHeight="1">
      <c r="A134" s="53"/>
      <c r="B134" s="146" t="s">
        <v>631</v>
      </c>
      <c r="C134" s="146"/>
      <c r="D134" s="53"/>
      <c r="E134" s="53">
        <v>3</v>
      </c>
      <c r="F134" s="53">
        <v>0</v>
      </c>
      <c r="G134" s="53">
        <v>3</v>
      </c>
      <c r="H134" s="136">
        <v>0</v>
      </c>
      <c r="I134" s="136">
        <v>0</v>
      </c>
    </row>
    <row r="135" spans="1:9" ht="27" customHeight="1">
      <c r="A135" s="53"/>
      <c r="B135" s="148" t="s">
        <v>189</v>
      </c>
      <c r="C135" s="148"/>
      <c r="D135" s="53"/>
      <c r="E135" s="53"/>
      <c r="F135" s="53"/>
      <c r="G135" s="53"/>
      <c r="H135" s="137"/>
      <c r="I135" s="137"/>
    </row>
    <row r="136" spans="1:9" ht="52.5" customHeight="1">
      <c r="A136" s="53" t="s">
        <v>190</v>
      </c>
      <c r="B136" s="148" t="s">
        <v>191</v>
      </c>
      <c r="C136" s="148"/>
      <c r="D136" s="53"/>
      <c r="E136" s="53">
        <v>3</v>
      </c>
      <c r="F136" s="53">
        <v>0</v>
      </c>
      <c r="G136" s="53">
        <v>4</v>
      </c>
      <c r="H136" s="138">
        <v>0</v>
      </c>
      <c r="I136" s="138">
        <v>0</v>
      </c>
    </row>
    <row r="137" spans="1:9" ht="53.25" customHeight="1">
      <c r="A137" s="53" t="s">
        <v>192</v>
      </c>
      <c r="B137" s="148" t="s">
        <v>193</v>
      </c>
      <c r="C137" s="148"/>
      <c r="D137" s="53"/>
      <c r="E137" s="53">
        <v>3</v>
      </c>
      <c r="F137" s="53">
        <v>0</v>
      </c>
      <c r="G137" s="53">
        <v>5</v>
      </c>
      <c r="H137" s="138">
        <v>0</v>
      </c>
      <c r="I137" s="138">
        <v>0</v>
      </c>
    </row>
    <row r="138" spans="1:9" ht="29.25" customHeight="1">
      <c r="A138" s="53"/>
      <c r="B138" s="146" t="s">
        <v>632</v>
      </c>
      <c r="C138" s="146"/>
      <c r="D138" s="53"/>
      <c r="E138" s="53">
        <v>3</v>
      </c>
      <c r="F138" s="53">
        <v>0</v>
      </c>
      <c r="G138" s="53">
        <v>6</v>
      </c>
      <c r="H138" s="125">
        <v>0</v>
      </c>
      <c r="I138" s="125">
        <v>0</v>
      </c>
    </row>
    <row r="139" spans="1:9" ht="27.75" customHeight="1">
      <c r="A139" s="53"/>
      <c r="B139" s="146" t="s">
        <v>633</v>
      </c>
      <c r="C139" s="146"/>
      <c r="D139" s="53"/>
      <c r="E139" s="53">
        <v>3</v>
      </c>
      <c r="F139" s="53">
        <v>0</v>
      </c>
      <c r="G139" s="53">
        <v>7</v>
      </c>
      <c r="H139" s="125">
        <v>0</v>
      </c>
      <c r="I139" s="125">
        <v>0</v>
      </c>
    </row>
    <row r="140" spans="1:9" ht="20.25" customHeight="1">
      <c r="A140" s="53" t="s">
        <v>194</v>
      </c>
      <c r="B140" s="148" t="s">
        <v>195</v>
      </c>
      <c r="C140" s="148"/>
      <c r="D140" s="53"/>
      <c r="E140" s="53">
        <v>3</v>
      </c>
      <c r="F140" s="53">
        <v>0</v>
      </c>
      <c r="G140" s="53">
        <v>8</v>
      </c>
      <c r="H140" s="138">
        <v>0</v>
      </c>
      <c r="I140" s="138">
        <v>0</v>
      </c>
    </row>
    <row r="141" spans="1:9" ht="30" customHeight="1">
      <c r="A141" s="53"/>
      <c r="B141" s="146" t="s">
        <v>634</v>
      </c>
      <c r="C141" s="146"/>
      <c r="D141" s="53"/>
      <c r="E141" s="53">
        <v>3</v>
      </c>
      <c r="F141" s="53">
        <v>0</v>
      </c>
      <c r="G141" s="53">
        <v>9</v>
      </c>
      <c r="H141" s="125">
        <v>0</v>
      </c>
      <c r="I141" s="125">
        <v>0</v>
      </c>
    </row>
    <row r="142" spans="1:9" ht="28.5" customHeight="1">
      <c r="A142" s="53"/>
      <c r="B142" s="146" t="s">
        <v>635</v>
      </c>
      <c r="C142" s="146"/>
      <c r="D142" s="53"/>
      <c r="E142" s="53">
        <v>3</v>
      </c>
      <c r="F142" s="53">
        <v>1</v>
      </c>
      <c r="G142" s="53">
        <v>0</v>
      </c>
      <c r="H142" s="125">
        <v>0</v>
      </c>
      <c r="I142" s="125">
        <v>0</v>
      </c>
    </row>
    <row r="143" spans="1:9" ht="16.5" customHeight="1">
      <c r="A143" s="53"/>
      <c r="B143" s="148" t="s">
        <v>196</v>
      </c>
      <c r="C143" s="148"/>
      <c r="D143" s="53"/>
      <c r="E143" s="53"/>
      <c r="F143" s="53"/>
      <c r="G143" s="53"/>
      <c r="H143" s="125"/>
      <c r="I143" s="125"/>
    </row>
    <row r="144" spans="1:9" ht="16.5" customHeight="1">
      <c r="A144" s="53"/>
      <c r="B144" s="146" t="s">
        <v>636</v>
      </c>
      <c r="C144" s="146"/>
      <c r="D144" s="53"/>
      <c r="E144" s="53">
        <v>3</v>
      </c>
      <c r="F144" s="53">
        <v>1</v>
      </c>
      <c r="G144" s="53">
        <v>1</v>
      </c>
      <c r="H144" s="129">
        <f>H133-H134+H141-H142</f>
        <v>942964</v>
      </c>
      <c r="I144" s="129">
        <f>I133-I134+I141-I142</f>
        <v>488044</v>
      </c>
    </row>
    <row r="145" spans="1:9" ht="26.25" customHeight="1">
      <c r="A145" s="53"/>
      <c r="B145" s="146" t="s">
        <v>637</v>
      </c>
      <c r="C145" s="146"/>
      <c r="D145" s="53"/>
      <c r="E145" s="53">
        <v>3</v>
      </c>
      <c r="F145" s="53">
        <v>1</v>
      </c>
      <c r="G145" s="53">
        <v>2</v>
      </c>
      <c r="H145" s="129">
        <v>0</v>
      </c>
      <c r="I145" s="129">
        <v>0</v>
      </c>
    </row>
    <row r="146" spans="1:9" ht="27" customHeight="1">
      <c r="A146" s="53">
        <v>723</v>
      </c>
      <c r="B146" s="148" t="s">
        <v>197</v>
      </c>
      <c r="C146" s="148"/>
      <c r="D146" s="53"/>
      <c r="E146" s="53">
        <v>3</v>
      </c>
      <c r="F146" s="53">
        <v>1</v>
      </c>
      <c r="G146" s="53">
        <v>3</v>
      </c>
      <c r="H146" s="125">
        <v>0</v>
      </c>
      <c r="I146" s="125">
        <v>0</v>
      </c>
    </row>
    <row r="147" spans="1:9">
      <c r="A147" s="60"/>
      <c r="B147" s="61"/>
      <c r="C147" s="61"/>
      <c r="D147" s="60"/>
      <c r="E147" s="60"/>
      <c r="F147" s="60"/>
      <c r="G147" s="60"/>
      <c r="H147" s="94"/>
      <c r="I147" s="94"/>
    </row>
    <row r="148" spans="1:9" ht="27.75" customHeight="1">
      <c r="A148" s="53"/>
      <c r="B148" s="146" t="s">
        <v>198</v>
      </c>
      <c r="C148" s="146"/>
      <c r="D148" s="53"/>
      <c r="E148" s="53"/>
      <c r="F148" s="53"/>
      <c r="G148" s="53"/>
      <c r="H148" s="125"/>
      <c r="I148" s="125"/>
    </row>
    <row r="149" spans="1:9" ht="26.25" customHeight="1">
      <c r="A149" s="53"/>
      <c r="B149" s="148" t="s">
        <v>199</v>
      </c>
      <c r="C149" s="148"/>
      <c r="D149" s="53"/>
      <c r="E149" s="53">
        <v>3</v>
      </c>
      <c r="F149" s="53">
        <v>1</v>
      </c>
      <c r="G149" s="53">
        <v>4</v>
      </c>
      <c r="H149" s="125">
        <f>SUM(H150:H155)</f>
        <v>0</v>
      </c>
      <c r="I149" s="125">
        <f>SUM(I150:I155)</f>
        <v>0</v>
      </c>
    </row>
    <row r="150" spans="1:9" ht="26.25" customHeight="1">
      <c r="A150" s="53"/>
      <c r="B150" s="148" t="s">
        <v>200</v>
      </c>
      <c r="C150" s="148"/>
      <c r="D150" s="53"/>
      <c r="E150" s="53">
        <v>3</v>
      </c>
      <c r="F150" s="53">
        <v>1</v>
      </c>
      <c r="G150" s="53">
        <v>5</v>
      </c>
      <c r="H150" s="125">
        <v>0</v>
      </c>
      <c r="I150" s="125">
        <v>0</v>
      </c>
    </row>
    <row r="151" spans="1:9" ht="38.25" customHeight="1">
      <c r="A151" s="53"/>
      <c r="B151" s="148" t="s">
        <v>201</v>
      </c>
      <c r="C151" s="148"/>
      <c r="D151" s="53"/>
      <c r="E151" s="53">
        <v>3</v>
      </c>
      <c r="F151" s="53">
        <v>1</v>
      </c>
      <c r="G151" s="53">
        <v>6</v>
      </c>
      <c r="H151" s="125">
        <v>0</v>
      </c>
      <c r="I151" s="125">
        <v>0</v>
      </c>
    </row>
    <row r="152" spans="1:9" ht="29.25" customHeight="1">
      <c r="A152" s="53"/>
      <c r="B152" s="148" t="s">
        <v>202</v>
      </c>
      <c r="C152" s="148"/>
      <c r="D152" s="53"/>
      <c r="E152" s="53">
        <v>3</v>
      </c>
      <c r="F152" s="53">
        <v>1</v>
      </c>
      <c r="G152" s="53">
        <v>7</v>
      </c>
      <c r="H152" s="125">
        <v>0</v>
      </c>
      <c r="I152" s="125">
        <v>0</v>
      </c>
    </row>
    <row r="153" spans="1:9" ht="27.75" customHeight="1">
      <c r="A153" s="53"/>
      <c r="B153" s="148" t="s">
        <v>203</v>
      </c>
      <c r="C153" s="148"/>
      <c r="D153" s="53"/>
      <c r="E153" s="53">
        <v>3</v>
      </c>
      <c r="F153" s="53">
        <v>1</v>
      </c>
      <c r="G153" s="53">
        <v>8</v>
      </c>
      <c r="H153" s="125">
        <v>0</v>
      </c>
      <c r="I153" s="125">
        <v>0</v>
      </c>
    </row>
    <row r="154" spans="1:9" ht="27.75" customHeight="1">
      <c r="A154" s="53"/>
      <c r="B154" s="148" t="s">
        <v>204</v>
      </c>
      <c r="C154" s="148"/>
      <c r="D154" s="53"/>
      <c r="E154" s="53">
        <v>3</v>
      </c>
      <c r="F154" s="53">
        <v>1</v>
      </c>
      <c r="G154" s="53">
        <v>9</v>
      </c>
      <c r="H154" s="125">
        <v>0</v>
      </c>
      <c r="I154" s="125">
        <v>0</v>
      </c>
    </row>
    <row r="155" spans="1:9" ht="27.75" customHeight="1">
      <c r="A155" s="53"/>
      <c r="B155" s="148" t="s">
        <v>205</v>
      </c>
      <c r="C155" s="148"/>
      <c r="D155" s="53"/>
      <c r="E155" s="53">
        <v>3</v>
      </c>
      <c r="F155" s="53">
        <v>2</v>
      </c>
      <c r="G155" s="53">
        <v>0</v>
      </c>
      <c r="H155" s="125">
        <v>0</v>
      </c>
      <c r="I155" s="125">
        <v>0</v>
      </c>
    </row>
    <row r="156" spans="1:9" ht="31.5" customHeight="1">
      <c r="A156" s="53"/>
      <c r="B156" s="148" t="s">
        <v>206</v>
      </c>
      <c r="C156" s="148"/>
      <c r="D156" s="53"/>
      <c r="E156" s="53">
        <v>3</v>
      </c>
      <c r="F156" s="53">
        <v>2</v>
      </c>
      <c r="G156" s="53">
        <v>1</v>
      </c>
      <c r="H156" s="125">
        <f>SUM(H157:H161)</f>
        <v>0</v>
      </c>
      <c r="I156" s="125">
        <f>SUM(I157:I161)</f>
        <v>0</v>
      </c>
    </row>
    <row r="157" spans="1:9" ht="39.75" customHeight="1">
      <c r="A157" s="53"/>
      <c r="B157" s="148" t="s">
        <v>207</v>
      </c>
      <c r="C157" s="148"/>
      <c r="D157" s="53"/>
      <c r="E157" s="53">
        <v>3</v>
      </c>
      <c r="F157" s="53">
        <v>2</v>
      </c>
      <c r="G157" s="53">
        <v>2</v>
      </c>
      <c r="H157" s="125">
        <v>0</v>
      </c>
      <c r="I157" s="125">
        <v>0</v>
      </c>
    </row>
    <row r="158" spans="1:9" ht="29.25" customHeight="1">
      <c r="A158" s="53"/>
      <c r="B158" s="148" t="s">
        <v>208</v>
      </c>
      <c r="C158" s="148"/>
      <c r="D158" s="53"/>
      <c r="E158" s="53">
        <v>3</v>
      </c>
      <c r="F158" s="53">
        <v>2</v>
      </c>
      <c r="G158" s="53">
        <v>3</v>
      </c>
      <c r="H158" s="125">
        <v>0</v>
      </c>
      <c r="I158" s="125">
        <v>0</v>
      </c>
    </row>
    <row r="159" spans="1:9" ht="28.5" customHeight="1">
      <c r="A159" s="53"/>
      <c r="B159" s="148" t="s">
        <v>209</v>
      </c>
      <c r="C159" s="148"/>
      <c r="D159" s="53"/>
      <c r="E159" s="53">
        <v>3</v>
      </c>
      <c r="F159" s="53">
        <v>2</v>
      </c>
      <c r="G159" s="53">
        <v>4</v>
      </c>
      <c r="H159" s="125">
        <v>0</v>
      </c>
      <c r="I159" s="125">
        <v>0</v>
      </c>
    </row>
    <row r="160" spans="1:9" ht="28.5" customHeight="1">
      <c r="A160" s="53"/>
      <c r="B160" s="148" t="s">
        <v>210</v>
      </c>
      <c r="C160" s="148"/>
      <c r="D160" s="53"/>
      <c r="E160" s="53">
        <v>3</v>
      </c>
      <c r="F160" s="53">
        <v>2</v>
      </c>
      <c r="G160" s="53">
        <v>5</v>
      </c>
      <c r="H160" s="125">
        <v>0</v>
      </c>
      <c r="I160" s="125">
        <v>0</v>
      </c>
    </row>
    <row r="161" spans="1:9" ht="27.75" customHeight="1">
      <c r="A161" s="53"/>
      <c r="B161" s="148" t="s">
        <v>211</v>
      </c>
      <c r="C161" s="148"/>
      <c r="D161" s="53"/>
      <c r="E161" s="53">
        <v>3</v>
      </c>
      <c r="F161" s="53">
        <v>2</v>
      </c>
      <c r="G161" s="53">
        <v>6</v>
      </c>
      <c r="H161" s="125">
        <v>0</v>
      </c>
      <c r="I161" s="125">
        <v>0</v>
      </c>
    </row>
    <row r="162" spans="1:9" ht="29.25" customHeight="1">
      <c r="A162" s="53"/>
      <c r="B162" s="146" t="s">
        <v>638</v>
      </c>
      <c r="C162" s="146"/>
      <c r="D162" s="53"/>
      <c r="E162" s="53">
        <v>3</v>
      </c>
      <c r="F162" s="53">
        <v>2</v>
      </c>
      <c r="G162" s="53">
        <v>7</v>
      </c>
      <c r="H162" s="125">
        <f>+H149-H156</f>
        <v>0</v>
      </c>
      <c r="I162" s="125">
        <f>+I149-I156</f>
        <v>0</v>
      </c>
    </row>
    <row r="163" spans="1:9" ht="29.25" customHeight="1">
      <c r="A163" s="53"/>
      <c r="B163" s="146" t="s">
        <v>639</v>
      </c>
      <c r="C163" s="146"/>
      <c r="D163" s="53"/>
      <c r="E163" s="53">
        <v>3</v>
      </c>
      <c r="F163" s="53">
        <v>2</v>
      </c>
      <c r="G163" s="53">
        <v>8</v>
      </c>
      <c r="H163" s="125">
        <v>0</v>
      </c>
      <c r="I163" s="125">
        <v>0</v>
      </c>
    </row>
    <row r="164" spans="1:9" ht="27.75" customHeight="1">
      <c r="A164" s="53" t="s">
        <v>212</v>
      </c>
      <c r="B164" s="148" t="s">
        <v>213</v>
      </c>
      <c r="C164" s="148"/>
      <c r="D164" s="53"/>
      <c r="E164" s="53">
        <v>3</v>
      </c>
      <c r="F164" s="53">
        <v>2</v>
      </c>
      <c r="G164" s="53">
        <v>9</v>
      </c>
      <c r="H164" s="125">
        <v>0</v>
      </c>
      <c r="I164" s="125">
        <v>0</v>
      </c>
    </row>
    <row r="165" spans="1:9" ht="33" customHeight="1">
      <c r="A165" s="53"/>
      <c r="B165" s="146" t="s">
        <v>640</v>
      </c>
      <c r="C165" s="146"/>
      <c r="D165" s="53"/>
      <c r="E165" s="53">
        <v>3</v>
      </c>
      <c r="F165" s="53">
        <v>3</v>
      </c>
      <c r="G165" s="53">
        <v>0</v>
      </c>
      <c r="H165" s="125">
        <v>0</v>
      </c>
      <c r="I165" s="125">
        <v>0</v>
      </c>
    </row>
    <row r="166" spans="1:9" ht="27.75" customHeight="1">
      <c r="A166" s="53"/>
      <c r="B166" s="146" t="s">
        <v>641</v>
      </c>
      <c r="C166" s="146"/>
      <c r="D166" s="53"/>
      <c r="E166" s="53">
        <v>3</v>
      </c>
      <c r="F166" s="53">
        <v>3</v>
      </c>
      <c r="G166" s="53">
        <v>1</v>
      </c>
      <c r="H166" s="125">
        <v>0</v>
      </c>
      <c r="I166" s="125">
        <v>0</v>
      </c>
    </row>
    <row r="167" spans="1:9">
      <c r="A167" s="60"/>
      <c r="B167" s="61"/>
      <c r="C167" s="61"/>
      <c r="D167" s="60"/>
      <c r="E167" s="60"/>
      <c r="F167" s="60"/>
      <c r="G167" s="60"/>
      <c r="H167" s="94"/>
      <c r="I167" s="94"/>
    </row>
    <row r="168" spans="1:9" ht="27.75" customHeight="1">
      <c r="A168" s="53"/>
      <c r="B168" s="146" t="s">
        <v>642</v>
      </c>
      <c r="C168" s="146"/>
      <c r="D168" s="53"/>
      <c r="E168" s="53">
        <v>3</v>
      </c>
      <c r="F168" s="53">
        <v>3</v>
      </c>
      <c r="G168" s="53">
        <v>2</v>
      </c>
      <c r="H168" s="129">
        <f>H144-H145+H165-H166</f>
        <v>942964</v>
      </c>
      <c r="I168" s="129">
        <f>I144-I145+I165-I166</f>
        <v>488044</v>
      </c>
    </row>
    <row r="169" spans="1:9" ht="28.5" customHeight="1">
      <c r="A169" s="53"/>
      <c r="B169" s="146" t="s">
        <v>643</v>
      </c>
      <c r="C169" s="146"/>
      <c r="D169" s="53"/>
      <c r="E169" s="53">
        <v>3</v>
      </c>
      <c r="F169" s="53">
        <v>3</v>
      </c>
      <c r="G169" s="53">
        <v>3</v>
      </c>
      <c r="H169" s="129"/>
      <c r="I169" s="129"/>
    </row>
    <row r="170" spans="1:9" ht="12.75" customHeight="1">
      <c r="A170" s="60"/>
      <c r="B170" s="61"/>
      <c r="C170" s="61"/>
      <c r="D170" s="60"/>
      <c r="E170" s="60"/>
      <c r="F170" s="60"/>
      <c r="G170" s="60"/>
      <c r="H170" s="94"/>
      <c r="I170" s="94"/>
    </row>
    <row r="171" spans="1:9" ht="27.75" customHeight="1">
      <c r="A171" s="53"/>
      <c r="B171" s="148" t="s">
        <v>214</v>
      </c>
      <c r="C171" s="148"/>
      <c r="D171" s="53"/>
      <c r="E171" s="53">
        <v>3</v>
      </c>
      <c r="F171" s="53">
        <v>3</v>
      </c>
      <c r="G171" s="53">
        <v>4</v>
      </c>
      <c r="H171" s="124">
        <f>H144</f>
        <v>942964</v>
      </c>
      <c r="I171" s="124">
        <f>I144</f>
        <v>488044</v>
      </c>
    </row>
    <row r="172" spans="1:9" ht="12.75" customHeight="1">
      <c r="A172" s="53"/>
      <c r="B172" s="148" t="s">
        <v>215</v>
      </c>
      <c r="C172" s="148"/>
      <c r="D172" s="53"/>
      <c r="E172" s="53">
        <v>3</v>
      </c>
      <c r="F172" s="53">
        <v>3</v>
      </c>
      <c r="G172" s="53">
        <v>5</v>
      </c>
      <c r="H172" s="124">
        <f>H171</f>
        <v>942964</v>
      </c>
      <c r="I172" s="124">
        <f>I171</f>
        <v>488044</v>
      </c>
    </row>
    <row r="173" spans="1:9" ht="18.75" customHeight="1">
      <c r="A173" s="53"/>
      <c r="B173" s="148" t="s">
        <v>216</v>
      </c>
      <c r="C173" s="148"/>
      <c r="D173" s="53"/>
      <c r="E173" s="53">
        <v>3</v>
      </c>
      <c r="F173" s="53">
        <v>3</v>
      </c>
      <c r="G173" s="53">
        <v>6</v>
      </c>
      <c r="H173" s="125"/>
      <c r="I173" s="125"/>
    </row>
    <row r="174" spans="1:9" ht="30.75" customHeight="1">
      <c r="A174" s="53"/>
      <c r="B174" s="148" t="s">
        <v>217</v>
      </c>
      <c r="C174" s="148"/>
      <c r="D174" s="53"/>
      <c r="E174" s="53">
        <v>3</v>
      </c>
      <c r="F174" s="53">
        <v>3</v>
      </c>
      <c r="G174" s="53">
        <v>7</v>
      </c>
      <c r="H174" s="124">
        <f>H168</f>
        <v>942964</v>
      </c>
      <c r="I174" s="124">
        <f>I168</f>
        <v>488044</v>
      </c>
    </row>
    <row r="175" spans="1:9">
      <c r="A175" s="53"/>
      <c r="B175" s="148" t="s">
        <v>215</v>
      </c>
      <c r="C175" s="148"/>
      <c r="D175" s="53"/>
      <c r="E175" s="53">
        <v>3</v>
      </c>
      <c r="F175" s="53">
        <v>3</v>
      </c>
      <c r="G175" s="53">
        <v>8</v>
      </c>
      <c r="H175" s="124">
        <f>H171</f>
        <v>942964</v>
      </c>
      <c r="I175" s="124">
        <f>I171</f>
        <v>488044</v>
      </c>
    </row>
    <row r="176" spans="1:9">
      <c r="A176" s="53"/>
      <c r="B176" s="148" t="s">
        <v>216</v>
      </c>
      <c r="C176" s="148"/>
      <c r="D176" s="53"/>
      <c r="E176" s="53">
        <v>3</v>
      </c>
      <c r="F176" s="53">
        <v>3</v>
      </c>
      <c r="G176" s="53">
        <v>9</v>
      </c>
      <c r="H176" s="125"/>
      <c r="I176" s="125"/>
    </row>
    <row r="177" spans="1:9">
      <c r="A177" s="53"/>
      <c r="B177" s="148" t="s">
        <v>218</v>
      </c>
      <c r="C177" s="148"/>
      <c r="D177" s="53"/>
      <c r="E177" s="53">
        <v>3</v>
      </c>
      <c r="F177" s="53">
        <v>4</v>
      </c>
      <c r="G177" s="53">
        <v>0</v>
      </c>
      <c r="H177" s="125"/>
      <c r="I177" s="125"/>
    </row>
    <row r="178" spans="1:9" ht="12.75" customHeight="1">
      <c r="A178" s="53"/>
      <c r="B178" s="148" t="s">
        <v>219</v>
      </c>
      <c r="C178" s="148"/>
      <c r="D178" s="53"/>
      <c r="E178" s="53">
        <v>3</v>
      </c>
      <c r="F178" s="53">
        <v>4</v>
      </c>
      <c r="G178" s="53">
        <v>1</v>
      </c>
      <c r="H178" s="125"/>
      <c r="I178" s="125"/>
    </row>
    <row r="179" spans="1:9" ht="12.75" customHeight="1">
      <c r="A179" s="53"/>
      <c r="B179" s="148" t="s">
        <v>220</v>
      </c>
      <c r="C179" s="148"/>
      <c r="D179" s="53"/>
      <c r="E179" s="53">
        <v>3</v>
      </c>
      <c r="F179" s="53">
        <v>4</v>
      </c>
      <c r="G179" s="53">
        <v>2</v>
      </c>
      <c r="H179" s="125"/>
      <c r="I179" s="125"/>
    </row>
    <row r="180" spans="1:9" ht="12.75" customHeight="1">
      <c r="A180" s="60"/>
      <c r="B180" s="61"/>
      <c r="C180" s="61"/>
      <c r="D180" s="60"/>
      <c r="E180" s="60"/>
      <c r="F180" s="60"/>
      <c r="G180" s="60"/>
      <c r="H180" s="94"/>
      <c r="I180" s="94"/>
    </row>
    <row r="181" spans="1:9" ht="12.75" customHeight="1">
      <c r="A181" s="53"/>
      <c r="B181" s="148" t="s">
        <v>221</v>
      </c>
      <c r="C181" s="148"/>
      <c r="D181" s="53"/>
      <c r="E181" s="53"/>
      <c r="F181" s="53"/>
      <c r="G181" s="53"/>
      <c r="H181" s="125"/>
      <c r="I181" s="125"/>
    </row>
    <row r="182" spans="1:9" ht="14.25" customHeight="1">
      <c r="A182" s="53"/>
      <c r="B182" s="148" t="s">
        <v>222</v>
      </c>
      <c r="C182" s="148"/>
      <c r="D182" s="53"/>
      <c r="E182" s="53">
        <v>3</v>
      </c>
      <c r="F182" s="53">
        <v>4</v>
      </c>
      <c r="G182" s="53">
        <v>3</v>
      </c>
      <c r="H182" s="125">
        <v>708</v>
      </c>
      <c r="I182" s="131">
        <v>677</v>
      </c>
    </row>
    <row r="183" spans="1:9" ht="16.5" customHeight="1">
      <c r="A183" s="53"/>
      <c r="B183" s="148" t="s">
        <v>223</v>
      </c>
      <c r="C183" s="148"/>
      <c r="D183" s="53"/>
      <c r="E183" s="53">
        <v>3</v>
      </c>
      <c r="F183" s="53">
        <v>4</v>
      </c>
      <c r="G183" s="53">
        <v>4</v>
      </c>
      <c r="H183" s="125">
        <v>708</v>
      </c>
      <c r="I183" s="131">
        <v>677</v>
      </c>
    </row>
    <row r="186" spans="1:9">
      <c r="A186" s="188" t="s">
        <v>224</v>
      </c>
      <c r="B186" s="188"/>
      <c r="D186" s="45"/>
      <c r="E186" s="45"/>
      <c r="F186" s="45"/>
      <c r="G186" s="45"/>
      <c r="I186" s="123" t="s">
        <v>225</v>
      </c>
    </row>
    <row r="187" spans="1:9">
      <c r="A187" s="188" t="s">
        <v>682</v>
      </c>
      <c r="B187" s="188"/>
      <c r="D187" s="45"/>
      <c r="E187" s="45"/>
      <c r="F187" s="45"/>
      <c r="G187" s="45"/>
      <c r="H187" s="123" t="s">
        <v>226</v>
      </c>
      <c r="I187" s="123" t="s">
        <v>50</v>
      </c>
    </row>
    <row r="191" spans="1:9" ht="12.75" customHeight="1"/>
    <row r="192" spans="1:9" ht="12.75" customHeight="1"/>
    <row r="198" ht="12.75" customHeight="1"/>
    <row r="199" ht="12.75" customHeight="1"/>
  </sheetData>
  <mergeCells count="204">
    <mergeCell ref="A186:B186"/>
    <mergeCell ref="A187:B187"/>
    <mergeCell ref="B177:C177"/>
    <mergeCell ref="B178:C178"/>
    <mergeCell ref="B179:C179"/>
    <mergeCell ref="B181:C181"/>
    <mergeCell ref="B182:C182"/>
    <mergeCell ref="B183:C183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8:C168"/>
    <mergeCell ref="B169:C169"/>
    <mergeCell ref="B157:C157"/>
    <mergeCell ref="B158:C158"/>
    <mergeCell ref="B159:C159"/>
    <mergeCell ref="B160:C160"/>
    <mergeCell ref="B161:C161"/>
    <mergeCell ref="B162:C162"/>
    <mergeCell ref="B156:C156"/>
    <mergeCell ref="B144:C144"/>
    <mergeCell ref="B145:C145"/>
    <mergeCell ref="B146:C146"/>
    <mergeCell ref="B148:C148"/>
    <mergeCell ref="B149:C149"/>
    <mergeCell ref="B150:C150"/>
    <mergeCell ref="B163:C163"/>
    <mergeCell ref="B164:C164"/>
    <mergeCell ref="B128:C128"/>
    <mergeCell ref="B129:C129"/>
    <mergeCell ref="B130:C130"/>
    <mergeCell ref="B131:C131"/>
    <mergeCell ref="B151:C151"/>
    <mergeCell ref="B152:C152"/>
    <mergeCell ref="B153:C153"/>
    <mergeCell ref="B154:C154"/>
    <mergeCell ref="B155:C155"/>
    <mergeCell ref="B138:C138"/>
    <mergeCell ref="B139:C139"/>
    <mergeCell ref="B140:C140"/>
    <mergeCell ref="B141:C141"/>
    <mergeCell ref="B142:C142"/>
    <mergeCell ref="B143:C143"/>
    <mergeCell ref="B132:C132"/>
    <mergeCell ref="B133:C133"/>
    <mergeCell ref="B134:C134"/>
    <mergeCell ref="B135:C135"/>
    <mergeCell ref="B136:C136"/>
    <mergeCell ref="B137:C137"/>
    <mergeCell ref="A126:A127"/>
    <mergeCell ref="B126:C126"/>
    <mergeCell ref="D126:D127"/>
    <mergeCell ref="E126:E127"/>
    <mergeCell ref="E124:E125"/>
    <mergeCell ref="F124:F125"/>
    <mergeCell ref="G124:G125"/>
    <mergeCell ref="H124:H125"/>
    <mergeCell ref="I124:I125"/>
    <mergeCell ref="B125:C125"/>
    <mergeCell ref="F126:F127"/>
    <mergeCell ref="G126:G127"/>
    <mergeCell ref="H126:H127"/>
    <mergeCell ref="B127:C127"/>
    <mergeCell ref="I126:I127"/>
    <mergeCell ref="B121:C121"/>
    <mergeCell ref="B122:C122"/>
    <mergeCell ref="B123:C123"/>
    <mergeCell ref="A124:A125"/>
    <mergeCell ref="B124:C124"/>
    <mergeCell ref="D124:D125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I78:I79"/>
    <mergeCell ref="B80:C80"/>
    <mergeCell ref="B81:C81"/>
    <mergeCell ref="B82:C82"/>
    <mergeCell ref="B83:C83"/>
    <mergeCell ref="B84:C84"/>
    <mergeCell ref="B78:C79"/>
    <mergeCell ref="D78:D79"/>
    <mergeCell ref="E78:E79"/>
    <mergeCell ref="F78:F79"/>
    <mergeCell ref="G78:G79"/>
    <mergeCell ref="H78:H79"/>
    <mergeCell ref="B72:C72"/>
    <mergeCell ref="B73:C73"/>
    <mergeCell ref="B74:C74"/>
    <mergeCell ref="B75:C75"/>
    <mergeCell ref="B76:C76"/>
    <mergeCell ref="B77:C77"/>
    <mergeCell ref="G67:G68"/>
    <mergeCell ref="H67:H68"/>
    <mergeCell ref="I67:I68"/>
    <mergeCell ref="B69:C69"/>
    <mergeCell ref="B70:C70"/>
    <mergeCell ref="B71:C71"/>
    <mergeCell ref="B65:C65"/>
    <mergeCell ref="B66:C66"/>
    <mergeCell ref="B67:C68"/>
    <mergeCell ref="D67:D68"/>
    <mergeCell ref="E67:E68"/>
    <mergeCell ref="F67:F68"/>
    <mergeCell ref="B59:C59"/>
    <mergeCell ref="B60:C60"/>
    <mergeCell ref="B61:C61"/>
    <mergeCell ref="B62:C62"/>
    <mergeCell ref="B63:C63"/>
    <mergeCell ref="B64:C64"/>
    <mergeCell ref="B53:C53"/>
    <mergeCell ref="B54:C54"/>
    <mergeCell ref="B55:C55"/>
    <mergeCell ref="B56:C56"/>
    <mergeCell ref="B57:C57"/>
    <mergeCell ref="B58:C58"/>
    <mergeCell ref="B47:C47"/>
    <mergeCell ref="B48:C48"/>
    <mergeCell ref="B49:C49"/>
    <mergeCell ref="B50:C50"/>
    <mergeCell ref="B51:C51"/>
    <mergeCell ref="B52:C52"/>
    <mergeCell ref="B41:C41"/>
    <mergeCell ref="B42:C42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21:C21"/>
    <mergeCell ref="B22:C22"/>
    <mergeCell ref="A12:I12"/>
    <mergeCell ref="C13:G13"/>
    <mergeCell ref="A15:A18"/>
    <mergeCell ref="B15:C18"/>
    <mergeCell ref="E15:G15"/>
    <mergeCell ref="H15:I16"/>
    <mergeCell ref="E16:G16"/>
    <mergeCell ref="E17:G17"/>
    <mergeCell ref="E18:G18"/>
    <mergeCell ref="B3:I3"/>
    <mergeCell ref="B4:I4"/>
    <mergeCell ref="B5:I5"/>
    <mergeCell ref="B6:I6"/>
    <mergeCell ref="B7:I7"/>
    <mergeCell ref="A11:I11"/>
    <mergeCell ref="B19:C19"/>
    <mergeCell ref="E19:G19"/>
    <mergeCell ref="B20:C20"/>
    <mergeCell ref="E20:G20"/>
  </mergeCells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opLeftCell="A136" zoomScaleNormal="100" workbookViewId="0">
      <selection activeCell="B163" sqref="B163"/>
    </sheetView>
  </sheetViews>
  <sheetFormatPr defaultRowHeight="12.75"/>
  <cols>
    <col min="1" max="1" width="15.140625" style="38" customWidth="1"/>
    <col min="2" max="2" width="43.85546875" style="38" customWidth="1"/>
    <col min="3" max="3" width="9.140625" style="38"/>
    <col min="4" max="4" width="3" style="38" customWidth="1"/>
    <col min="5" max="5" width="3.5703125" style="38" customWidth="1"/>
    <col min="6" max="6" width="3.7109375" style="38" customWidth="1"/>
    <col min="7" max="7" width="13.7109375" style="38" customWidth="1"/>
    <col min="8" max="8" width="15.85546875" style="38" customWidth="1"/>
    <col min="9" max="9" width="15.5703125" style="38" customWidth="1"/>
    <col min="10" max="10" width="21.28515625" style="38" customWidth="1"/>
    <col min="11" max="16384" width="9.140625" style="38"/>
  </cols>
  <sheetData>
    <row r="1" spans="1:10" ht="13.5">
      <c r="A1" s="38" t="s">
        <v>212</v>
      </c>
      <c r="J1" s="39" t="s">
        <v>1</v>
      </c>
    </row>
    <row r="2" spans="1:10" ht="13.5">
      <c r="A2" s="42"/>
      <c r="B2" s="40"/>
      <c r="J2" s="64" t="s">
        <v>227</v>
      </c>
    </row>
    <row r="3" spans="1:10">
      <c r="A3" s="41" t="s">
        <v>52</v>
      </c>
      <c r="B3" s="190" t="s">
        <v>53</v>
      </c>
      <c r="C3" s="190"/>
      <c r="D3" s="190"/>
      <c r="E3" s="190"/>
      <c r="F3" s="190"/>
      <c r="G3" s="190"/>
      <c r="H3" s="190"/>
      <c r="I3" s="190"/>
      <c r="J3" s="190"/>
    </row>
    <row r="4" spans="1:10">
      <c r="A4" s="41" t="s">
        <v>54</v>
      </c>
      <c r="B4" s="190" t="s">
        <v>10</v>
      </c>
      <c r="C4" s="190"/>
      <c r="D4" s="190"/>
      <c r="E4" s="190"/>
      <c r="F4" s="190"/>
      <c r="G4" s="190"/>
      <c r="H4" s="190"/>
      <c r="I4" s="190"/>
      <c r="J4" s="190"/>
    </row>
    <row r="5" spans="1:10">
      <c r="A5" s="41" t="s">
        <v>55</v>
      </c>
      <c r="B5" s="190" t="s">
        <v>56</v>
      </c>
      <c r="C5" s="190"/>
      <c r="D5" s="190"/>
      <c r="E5" s="190"/>
      <c r="F5" s="190"/>
      <c r="G5" s="190"/>
      <c r="H5" s="190"/>
      <c r="I5" s="190"/>
      <c r="J5" s="190"/>
    </row>
    <row r="6" spans="1:10">
      <c r="A6" s="41" t="s">
        <v>57</v>
      </c>
      <c r="B6" s="191" t="s">
        <v>58</v>
      </c>
      <c r="C6" s="191"/>
      <c r="D6" s="191"/>
      <c r="E6" s="191"/>
      <c r="F6" s="191"/>
      <c r="G6" s="191"/>
      <c r="H6" s="191"/>
      <c r="I6" s="191"/>
      <c r="J6" s="191"/>
    </row>
    <row r="7" spans="1:10">
      <c r="A7" s="41" t="s">
        <v>59</v>
      </c>
      <c r="B7" s="191" t="s">
        <v>58</v>
      </c>
      <c r="C7" s="191"/>
      <c r="D7" s="191"/>
      <c r="E7" s="191"/>
      <c r="F7" s="191"/>
      <c r="G7" s="191"/>
      <c r="H7" s="191"/>
      <c r="I7" s="191"/>
      <c r="J7" s="191"/>
    </row>
    <row r="8" spans="1:10">
      <c r="A8" s="42"/>
      <c r="B8" s="119"/>
      <c r="C8" s="119"/>
      <c r="D8" s="119"/>
      <c r="E8" s="119"/>
      <c r="F8" s="119"/>
      <c r="G8" s="119"/>
      <c r="H8" s="189"/>
      <c r="I8" s="189"/>
    </row>
    <row r="9" spans="1:10">
      <c r="B9" s="119"/>
      <c r="C9" s="119"/>
      <c r="D9" s="119"/>
      <c r="E9" s="119"/>
      <c r="F9" s="119"/>
      <c r="G9" s="119"/>
      <c r="H9" s="189"/>
      <c r="I9" s="189"/>
    </row>
    <row r="11" spans="1:10" ht="14.25" thickBot="1">
      <c r="A11" s="192" t="s">
        <v>228</v>
      </c>
      <c r="B11" s="192"/>
      <c r="C11" s="192"/>
      <c r="D11" s="192"/>
      <c r="E11" s="192"/>
      <c r="F11" s="192"/>
      <c r="G11" s="192"/>
      <c r="H11" s="192"/>
      <c r="I11" s="192"/>
      <c r="J11" s="192"/>
    </row>
    <row r="12" spans="1:10" ht="12.75" customHeight="1" thickTop="1">
      <c r="A12" s="193" t="s">
        <v>674</v>
      </c>
      <c r="B12" s="193"/>
      <c r="C12" s="193"/>
      <c r="D12" s="193"/>
      <c r="E12" s="193"/>
      <c r="F12" s="193"/>
      <c r="G12" s="193"/>
      <c r="H12" s="193"/>
      <c r="I12" s="193"/>
      <c r="J12" s="193"/>
    </row>
    <row r="13" spans="1:10">
      <c r="J13" s="38" t="s">
        <v>229</v>
      </c>
    </row>
    <row r="14" spans="1:10" ht="12.75" customHeight="1">
      <c r="A14" s="150" t="s">
        <v>230</v>
      </c>
      <c r="B14" s="154" t="s">
        <v>63</v>
      </c>
      <c r="C14" s="150" t="s">
        <v>64</v>
      </c>
      <c r="D14" s="161" t="s">
        <v>65</v>
      </c>
      <c r="E14" s="198"/>
      <c r="F14" s="199"/>
      <c r="G14" s="161" t="s">
        <v>231</v>
      </c>
      <c r="H14" s="161"/>
      <c r="I14" s="161"/>
      <c r="J14" s="65" t="s">
        <v>231</v>
      </c>
    </row>
    <row r="15" spans="1:10" ht="12.75" customHeight="1">
      <c r="A15" s="151"/>
      <c r="B15" s="156"/>
      <c r="C15" s="196"/>
      <c r="D15" s="168" t="s">
        <v>67</v>
      </c>
      <c r="E15" s="200"/>
      <c r="F15" s="201"/>
      <c r="G15" s="168" t="s">
        <v>232</v>
      </c>
      <c r="H15" s="168"/>
      <c r="I15" s="168"/>
      <c r="J15" s="66" t="s">
        <v>233</v>
      </c>
    </row>
    <row r="16" spans="1:10" ht="12.75" customHeight="1">
      <c r="A16" s="194"/>
      <c r="B16" s="156"/>
      <c r="C16" s="196"/>
      <c r="D16" s="171"/>
      <c r="E16" s="200"/>
      <c r="F16" s="201"/>
      <c r="G16" s="171"/>
      <c r="H16" s="171"/>
      <c r="I16" s="171"/>
      <c r="J16" s="66" t="s">
        <v>234</v>
      </c>
    </row>
    <row r="17" spans="1:10" ht="12.75" customHeight="1">
      <c r="A17" s="194"/>
      <c r="B17" s="156"/>
      <c r="C17" s="196"/>
      <c r="D17" s="171"/>
      <c r="E17" s="200"/>
      <c r="F17" s="201"/>
      <c r="G17" s="174"/>
      <c r="H17" s="174"/>
      <c r="I17" s="174"/>
      <c r="J17" s="67"/>
    </row>
    <row r="18" spans="1:10" ht="25.5">
      <c r="A18" s="195"/>
      <c r="B18" s="158"/>
      <c r="C18" s="197"/>
      <c r="D18" s="174"/>
      <c r="E18" s="205"/>
      <c r="F18" s="206"/>
      <c r="G18" s="68" t="s">
        <v>235</v>
      </c>
      <c r="H18" s="113" t="s">
        <v>236</v>
      </c>
      <c r="I18" s="113" t="s">
        <v>237</v>
      </c>
      <c r="J18" s="69"/>
    </row>
    <row r="19" spans="1:10" ht="13.5">
      <c r="A19" s="115">
        <v>1</v>
      </c>
      <c r="B19" s="113">
        <v>2</v>
      </c>
      <c r="C19" s="113">
        <v>3</v>
      </c>
      <c r="D19" s="145">
        <v>4</v>
      </c>
      <c r="E19" s="145"/>
      <c r="F19" s="145"/>
      <c r="G19" s="115">
        <v>5</v>
      </c>
      <c r="H19" s="115">
        <v>6</v>
      </c>
      <c r="I19" s="115">
        <v>7</v>
      </c>
      <c r="J19" s="70">
        <v>8</v>
      </c>
    </row>
    <row r="20" spans="1:10" ht="13.5">
      <c r="A20" s="115"/>
      <c r="B20" s="114" t="s">
        <v>238</v>
      </c>
      <c r="C20" s="115"/>
      <c r="D20" s="147"/>
      <c r="E20" s="147"/>
      <c r="F20" s="147"/>
      <c r="G20" s="54"/>
      <c r="H20" s="54"/>
      <c r="I20" s="54"/>
      <c r="J20" s="54"/>
    </row>
    <row r="21" spans="1:10" ht="27" customHeight="1">
      <c r="A21" s="115"/>
      <c r="B21" s="114" t="s">
        <v>239</v>
      </c>
      <c r="C21" s="115" t="s">
        <v>240</v>
      </c>
      <c r="D21" s="115">
        <v>0</v>
      </c>
      <c r="E21" s="115">
        <v>0</v>
      </c>
      <c r="F21" s="115">
        <v>1</v>
      </c>
      <c r="G21" s="71">
        <f>G22+G28+G34+G35+G40+G41+G50+G53</f>
        <v>278810578</v>
      </c>
      <c r="H21" s="71">
        <f>H22+H28+H34+H35+H40+H41+H50+H53</f>
        <v>124371164</v>
      </c>
      <c r="I21" s="71">
        <f>I22+I28+I34+I35+I40+I41+I50+I53</f>
        <v>154439414</v>
      </c>
      <c r="J21" s="71">
        <f>J22+J28+J34+J35+J40+J41+J50+J53</f>
        <v>127305568</v>
      </c>
    </row>
    <row r="22" spans="1:10" ht="12.75" customHeight="1">
      <c r="A22" s="72" t="s">
        <v>241</v>
      </c>
      <c r="B22" s="114" t="s">
        <v>242</v>
      </c>
      <c r="C22" s="115"/>
      <c r="D22" s="115">
        <v>0</v>
      </c>
      <c r="E22" s="115">
        <v>0</v>
      </c>
      <c r="F22" s="115">
        <v>2</v>
      </c>
      <c r="G22" s="71">
        <f>G23+G24+G25+G26+G27</f>
        <v>38139855</v>
      </c>
      <c r="H22" s="71">
        <f>H23+H24+H25+H26+H27</f>
        <v>10992548</v>
      </c>
      <c r="I22" s="71">
        <f>I23+I24+I25+I26+I27</f>
        <v>27147307</v>
      </c>
      <c r="J22" s="71">
        <f>J23+J24+J25+J26+J27</f>
        <v>23551156</v>
      </c>
    </row>
    <row r="23" spans="1:10" ht="12.75" customHeight="1">
      <c r="A23" s="72" t="s">
        <v>243</v>
      </c>
      <c r="B23" s="116" t="s">
        <v>244</v>
      </c>
      <c r="C23" s="115"/>
      <c r="D23" s="115">
        <v>0</v>
      </c>
      <c r="E23" s="115">
        <v>0</v>
      </c>
      <c r="F23" s="115">
        <v>3</v>
      </c>
      <c r="G23" s="73">
        <v>0</v>
      </c>
      <c r="H23" s="73">
        <v>0</v>
      </c>
      <c r="I23" s="73">
        <v>0</v>
      </c>
      <c r="J23" s="73">
        <v>0</v>
      </c>
    </row>
    <row r="24" spans="1:10" ht="12.75" customHeight="1">
      <c r="A24" s="72" t="s">
        <v>245</v>
      </c>
      <c r="B24" s="116" t="s">
        <v>246</v>
      </c>
      <c r="C24" s="115"/>
      <c r="D24" s="115">
        <v>0</v>
      </c>
      <c r="E24" s="115">
        <v>0</v>
      </c>
      <c r="F24" s="115">
        <v>4</v>
      </c>
      <c r="G24" s="73">
        <v>10230773</v>
      </c>
      <c r="H24" s="73">
        <v>7221429</v>
      </c>
      <c r="I24" s="73">
        <v>3009344</v>
      </c>
      <c r="J24" s="73">
        <v>2821886</v>
      </c>
    </row>
    <row r="25" spans="1:10" ht="12.75" customHeight="1">
      <c r="A25" s="72" t="s">
        <v>247</v>
      </c>
      <c r="B25" s="116" t="s">
        <v>248</v>
      </c>
      <c r="C25" s="115"/>
      <c r="D25" s="115">
        <v>0</v>
      </c>
      <c r="E25" s="115">
        <v>0</v>
      </c>
      <c r="F25" s="115">
        <v>5</v>
      </c>
      <c r="G25" s="73">
        <v>0</v>
      </c>
      <c r="H25" s="73">
        <v>0</v>
      </c>
      <c r="I25" s="73">
        <v>0</v>
      </c>
      <c r="J25" s="73">
        <v>0</v>
      </c>
    </row>
    <row r="26" spans="1:10" ht="12.75" customHeight="1">
      <c r="A26" s="115" t="s">
        <v>249</v>
      </c>
      <c r="B26" s="116" t="s">
        <v>250</v>
      </c>
      <c r="C26" s="115"/>
      <c r="D26" s="115">
        <v>0</v>
      </c>
      <c r="E26" s="115">
        <v>0</v>
      </c>
      <c r="F26" s="115">
        <v>6</v>
      </c>
      <c r="G26" s="57">
        <v>5757817</v>
      </c>
      <c r="H26" s="73">
        <v>3771119</v>
      </c>
      <c r="I26" s="73">
        <v>1986698</v>
      </c>
      <c r="J26" s="73">
        <v>2118554</v>
      </c>
    </row>
    <row r="27" spans="1:10" ht="12.75" customHeight="1">
      <c r="A27" s="115" t="s">
        <v>251</v>
      </c>
      <c r="B27" s="116" t="s">
        <v>252</v>
      </c>
      <c r="C27" s="115"/>
      <c r="D27" s="115">
        <v>0</v>
      </c>
      <c r="E27" s="115">
        <v>0</v>
      </c>
      <c r="F27" s="115">
        <v>7</v>
      </c>
      <c r="G27" s="73">
        <v>22151265</v>
      </c>
      <c r="H27" s="73">
        <v>0</v>
      </c>
      <c r="I27" s="73">
        <v>22151265</v>
      </c>
      <c r="J27" s="73">
        <v>18610716</v>
      </c>
    </row>
    <row r="28" spans="1:10" ht="12.75" customHeight="1">
      <c r="A28" s="72" t="s">
        <v>253</v>
      </c>
      <c r="B28" s="114" t="s">
        <v>254</v>
      </c>
      <c r="C28" s="115"/>
      <c r="D28" s="115">
        <v>0</v>
      </c>
      <c r="E28" s="115">
        <v>0</v>
      </c>
      <c r="F28" s="115">
        <v>8</v>
      </c>
      <c r="G28" s="71">
        <f>G29+G30+G31+G32+G33</f>
        <v>233005166</v>
      </c>
      <c r="H28" s="71">
        <f>H29+H30+H31+H32+H33</f>
        <v>113248476</v>
      </c>
      <c r="I28" s="71">
        <f>I29+I30+I31+I32+I33</f>
        <v>119756690</v>
      </c>
      <c r="J28" s="71">
        <f>J29+J30+J31+J32+J33</f>
        <v>96965642</v>
      </c>
    </row>
    <row r="29" spans="1:10" ht="12.75" customHeight="1">
      <c r="A29" s="72" t="s">
        <v>255</v>
      </c>
      <c r="B29" s="116" t="s">
        <v>256</v>
      </c>
      <c r="C29" s="115"/>
      <c r="D29" s="115">
        <v>0</v>
      </c>
      <c r="E29" s="115">
        <v>0</v>
      </c>
      <c r="F29" s="115">
        <v>9</v>
      </c>
      <c r="G29" s="73">
        <v>2322522</v>
      </c>
      <c r="H29" s="73">
        <v>0</v>
      </c>
      <c r="I29" s="73">
        <v>2322522</v>
      </c>
      <c r="J29" s="73">
        <v>2322522</v>
      </c>
    </row>
    <row r="30" spans="1:10" ht="12.75" customHeight="1">
      <c r="A30" s="72" t="s">
        <v>257</v>
      </c>
      <c r="B30" s="116" t="s">
        <v>258</v>
      </c>
      <c r="C30" s="115"/>
      <c r="D30" s="115">
        <v>0</v>
      </c>
      <c r="E30" s="115">
        <v>1</v>
      </c>
      <c r="F30" s="115">
        <v>0</v>
      </c>
      <c r="G30" s="73">
        <v>106985688</v>
      </c>
      <c r="H30" s="73">
        <v>50722809</v>
      </c>
      <c r="I30" s="73">
        <v>56262879</v>
      </c>
      <c r="J30" s="73">
        <v>38313558</v>
      </c>
    </row>
    <row r="31" spans="1:10" ht="12.75" customHeight="1">
      <c r="A31" s="115" t="s">
        <v>259</v>
      </c>
      <c r="B31" s="116" t="s">
        <v>260</v>
      </c>
      <c r="C31" s="115"/>
      <c r="D31" s="115">
        <v>0</v>
      </c>
      <c r="E31" s="115">
        <v>1</v>
      </c>
      <c r="F31" s="115">
        <v>1</v>
      </c>
      <c r="G31" s="73">
        <v>84948729</v>
      </c>
      <c r="H31" s="73">
        <v>62525667</v>
      </c>
      <c r="I31" s="73">
        <v>22423062</v>
      </c>
      <c r="J31" s="73">
        <v>23045884</v>
      </c>
    </row>
    <row r="32" spans="1:10" ht="12.75" customHeight="1">
      <c r="A32" s="72" t="s">
        <v>261</v>
      </c>
      <c r="B32" s="116" t="s">
        <v>262</v>
      </c>
      <c r="C32" s="115"/>
      <c r="D32" s="115">
        <v>0</v>
      </c>
      <c r="E32" s="115">
        <v>1</v>
      </c>
      <c r="F32" s="115">
        <v>2</v>
      </c>
      <c r="G32" s="73">
        <v>0</v>
      </c>
      <c r="H32" s="73">
        <v>0</v>
      </c>
      <c r="I32" s="73">
        <v>0</v>
      </c>
      <c r="J32" s="73">
        <v>0</v>
      </c>
    </row>
    <row r="33" spans="1:10" ht="15.75" customHeight="1">
      <c r="A33" s="115" t="s">
        <v>263</v>
      </c>
      <c r="B33" s="116" t="s">
        <v>264</v>
      </c>
      <c r="C33" s="115" t="s">
        <v>265</v>
      </c>
      <c r="D33" s="115">
        <v>0</v>
      </c>
      <c r="E33" s="115">
        <v>1</v>
      </c>
      <c r="F33" s="115">
        <v>3</v>
      </c>
      <c r="G33" s="73">
        <v>38748227</v>
      </c>
      <c r="H33" s="73">
        <v>0</v>
      </c>
      <c r="I33" s="73">
        <v>38748227</v>
      </c>
      <c r="J33" s="73">
        <v>33283678</v>
      </c>
    </row>
    <row r="34" spans="1:10" ht="12.75" customHeight="1">
      <c r="A34" s="72" t="s">
        <v>266</v>
      </c>
      <c r="B34" s="114" t="s">
        <v>267</v>
      </c>
      <c r="C34" s="115"/>
      <c r="D34" s="115">
        <v>0</v>
      </c>
      <c r="E34" s="115">
        <v>1</v>
      </c>
      <c r="F34" s="115">
        <v>4</v>
      </c>
      <c r="G34" s="73">
        <v>0</v>
      </c>
      <c r="H34" s="73">
        <v>0</v>
      </c>
      <c r="I34" s="73">
        <v>0</v>
      </c>
      <c r="J34" s="73">
        <v>0</v>
      </c>
    </row>
    <row r="35" spans="1:10" ht="12.75" customHeight="1">
      <c r="A35" s="72" t="s">
        <v>268</v>
      </c>
      <c r="B35" s="114" t="s">
        <v>269</v>
      </c>
      <c r="C35" s="115"/>
      <c r="D35" s="115">
        <v>0</v>
      </c>
      <c r="E35" s="115">
        <v>1</v>
      </c>
      <c r="F35" s="115">
        <v>5</v>
      </c>
      <c r="G35" s="73">
        <v>0</v>
      </c>
      <c r="H35" s="73">
        <v>0</v>
      </c>
      <c r="I35" s="73">
        <v>0</v>
      </c>
      <c r="J35" s="73">
        <v>0</v>
      </c>
    </row>
    <row r="36" spans="1:10" ht="12.75" customHeight="1">
      <c r="A36" s="72" t="s">
        <v>270</v>
      </c>
      <c r="B36" s="116" t="s">
        <v>271</v>
      </c>
      <c r="C36" s="115"/>
      <c r="D36" s="115">
        <v>0</v>
      </c>
      <c r="E36" s="115">
        <v>1</v>
      </c>
      <c r="F36" s="115">
        <v>6</v>
      </c>
      <c r="G36" s="73">
        <v>0</v>
      </c>
      <c r="H36" s="73">
        <v>0</v>
      </c>
      <c r="I36" s="73">
        <v>0</v>
      </c>
      <c r="J36" s="73">
        <v>0</v>
      </c>
    </row>
    <row r="37" spans="1:10" ht="12.75" customHeight="1">
      <c r="A37" s="72" t="s">
        <v>272</v>
      </c>
      <c r="B37" s="116" t="s">
        <v>273</v>
      </c>
      <c r="C37" s="115"/>
      <c r="D37" s="115">
        <v>0</v>
      </c>
      <c r="E37" s="115">
        <v>1</v>
      </c>
      <c r="F37" s="115">
        <v>7</v>
      </c>
      <c r="G37" s="73">
        <v>0</v>
      </c>
      <c r="H37" s="73">
        <v>0</v>
      </c>
      <c r="I37" s="73">
        <v>0</v>
      </c>
      <c r="J37" s="73">
        <v>0</v>
      </c>
    </row>
    <row r="38" spans="1:10" ht="12.75" customHeight="1">
      <c r="A38" s="72" t="s">
        <v>274</v>
      </c>
      <c r="B38" s="116" t="s">
        <v>275</v>
      </c>
      <c r="C38" s="115"/>
      <c r="D38" s="115">
        <v>0</v>
      </c>
      <c r="E38" s="115">
        <v>1</v>
      </c>
      <c r="F38" s="115">
        <v>8</v>
      </c>
      <c r="G38" s="73">
        <v>0</v>
      </c>
      <c r="H38" s="73">
        <v>0</v>
      </c>
      <c r="I38" s="73">
        <v>0</v>
      </c>
      <c r="J38" s="73">
        <v>0</v>
      </c>
    </row>
    <row r="39" spans="1:10" ht="12.75" customHeight="1">
      <c r="A39" s="115" t="s">
        <v>276</v>
      </c>
      <c r="B39" s="116" t="s">
        <v>277</v>
      </c>
      <c r="C39" s="115"/>
      <c r="D39" s="115">
        <v>0</v>
      </c>
      <c r="E39" s="115">
        <v>1</v>
      </c>
      <c r="F39" s="115">
        <v>9</v>
      </c>
      <c r="G39" s="73">
        <v>0</v>
      </c>
      <c r="H39" s="73">
        <v>0</v>
      </c>
      <c r="I39" s="73">
        <v>0</v>
      </c>
      <c r="J39" s="73">
        <v>0</v>
      </c>
    </row>
    <row r="40" spans="1:10" ht="12.75" customHeight="1">
      <c r="A40" s="72" t="s">
        <v>278</v>
      </c>
      <c r="B40" s="114" t="s">
        <v>279</v>
      </c>
      <c r="C40" s="115"/>
      <c r="D40" s="115">
        <v>0</v>
      </c>
      <c r="E40" s="115">
        <v>2</v>
      </c>
      <c r="F40" s="115">
        <v>0</v>
      </c>
      <c r="G40" s="71">
        <v>447838</v>
      </c>
      <c r="H40" s="71">
        <v>0</v>
      </c>
      <c r="I40" s="71">
        <v>447838</v>
      </c>
      <c r="J40" s="71">
        <v>447838</v>
      </c>
    </row>
    <row r="41" spans="1:10" ht="12.75" customHeight="1">
      <c r="A41" s="72" t="s">
        <v>280</v>
      </c>
      <c r="B41" s="114" t="s">
        <v>281</v>
      </c>
      <c r="C41" s="115"/>
      <c r="D41" s="115">
        <v>0</v>
      </c>
      <c r="E41" s="115">
        <v>2</v>
      </c>
      <c r="F41" s="115">
        <v>1</v>
      </c>
      <c r="G41" s="71">
        <f>G42+G43+G44+G45+G46+G47+G48+G49</f>
        <v>6989868</v>
      </c>
      <c r="H41" s="71">
        <f>H42+H43+H44+H45+H46+H47+H48+H49</f>
        <v>0</v>
      </c>
      <c r="I41" s="71">
        <f>I42+I43+I44+I45+I46+I47+I48+I49</f>
        <v>6989868</v>
      </c>
      <c r="J41" s="71">
        <f>J42+J43+J44+J45+J46+J47+J48+J49</f>
        <v>6296865</v>
      </c>
    </row>
    <row r="42" spans="1:10" ht="12.75" customHeight="1">
      <c r="A42" s="72" t="s">
        <v>282</v>
      </c>
      <c r="B42" s="116" t="s">
        <v>283</v>
      </c>
      <c r="C42" s="115"/>
      <c r="D42" s="115">
        <v>0</v>
      </c>
      <c r="E42" s="115">
        <v>2</v>
      </c>
      <c r="F42" s="115">
        <v>2</v>
      </c>
      <c r="G42" s="73">
        <v>998990</v>
      </c>
      <c r="H42" s="73">
        <v>0</v>
      </c>
      <c r="I42" s="73">
        <v>998990</v>
      </c>
      <c r="J42" s="73">
        <v>945987</v>
      </c>
    </row>
    <row r="43" spans="1:10" ht="12.75" customHeight="1">
      <c r="A43" s="72" t="s">
        <v>284</v>
      </c>
      <c r="B43" s="116" t="s">
        <v>285</v>
      </c>
      <c r="C43" s="115"/>
      <c r="D43" s="115">
        <v>0</v>
      </c>
      <c r="E43" s="115">
        <v>2</v>
      </c>
      <c r="F43" s="115">
        <v>3</v>
      </c>
      <c r="G43" s="73">
        <v>3750878</v>
      </c>
      <c r="H43" s="73">
        <v>0</v>
      </c>
      <c r="I43" s="73">
        <v>3750878</v>
      </c>
      <c r="J43" s="73">
        <v>3750878</v>
      </c>
    </row>
    <row r="44" spans="1:10" ht="12.75" customHeight="1">
      <c r="A44" s="72" t="s">
        <v>286</v>
      </c>
      <c r="B44" s="116" t="s">
        <v>287</v>
      </c>
      <c r="C44" s="115"/>
      <c r="D44" s="115">
        <v>0</v>
      </c>
      <c r="E44" s="115">
        <v>2</v>
      </c>
      <c r="F44" s="115">
        <v>4</v>
      </c>
      <c r="G44" s="73">
        <v>0</v>
      </c>
      <c r="H44" s="73">
        <v>0</v>
      </c>
      <c r="I44" s="73">
        <v>0</v>
      </c>
      <c r="J44" s="73">
        <v>0</v>
      </c>
    </row>
    <row r="45" spans="1:10" ht="12.75" customHeight="1">
      <c r="A45" s="72" t="s">
        <v>288</v>
      </c>
      <c r="B45" s="116" t="s">
        <v>289</v>
      </c>
      <c r="C45" s="115"/>
      <c r="D45" s="115">
        <v>0</v>
      </c>
      <c r="E45" s="115">
        <v>2</v>
      </c>
      <c r="F45" s="115">
        <v>5</v>
      </c>
      <c r="G45" s="73">
        <v>640000</v>
      </c>
      <c r="H45" s="73">
        <v>0</v>
      </c>
      <c r="I45" s="73">
        <v>640000</v>
      </c>
      <c r="J45" s="73">
        <v>0</v>
      </c>
    </row>
    <row r="46" spans="1:10" ht="12.75" customHeight="1">
      <c r="A46" s="72" t="s">
        <v>290</v>
      </c>
      <c r="B46" s="116" t="s">
        <v>291</v>
      </c>
      <c r="C46" s="115"/>
      <c r="D46" s="115">
        <v>0</v>
      </c>
      <c r="E46" s="115">
        <v>2</v>
      </c>
      <c r="F46" s="115">
        <v>6</v>
      </c>
      <c r="G46" s="73">
        <v>0</v>
      </c>
      <c r="H46" s="73">
        <v>0</v>
      </c>
      <c r="I46" s="73">
        <v>0</v>
      </c>
      <c r="J46" s="73">
        <v>0</v>
      </c>
    </row>
    <row r="47" spans="1:10" ht="12.75" customHeight="1">
      <c r="A47" s="72" t="s">
        <v>292</v>
      </c>
      <c r="B47" s="116" t="s">
        <v>293</v>
      </c>
      <c r="C47" s="115"/>
      <c r="D47" s="115">
        <v>0</v>
      </c>
      <c r="E47" s="115">
        <v>2</v>
      </c>
      <c r="F47" s="115">
        <v>7</v>
      </c>
      <c r="G47" s="73">
        <v>0</v>
      </c>
      <c r="H47" s="73">
        <v>0</v>
      </c>
      <c r="I47" s="73">
        <v>0</v>
      </c>
      <c r="J47" s="73">
        <v>0</v>
      </c>
    </row>
    <row r="48" spans="1:10" ht="12.75" customHeight="1">
      <c r="A48" s="72" t="s">
        <v>294</v>
      </c>
      <c r="B48" s="116" t="s">
        <v>295</v>
      </c>
      <c r="C48" s="115"/>
      <c r="D48" s="115">
        <v>0</v>
      </c>
      <c r="E48" s="115">
        <v>2</v>
      </c>
      <c r="F48" s="115">
        <v>8</v>
      </c>
      <c r="G48" s="73">
        <v>0</v>
      </c>
      <c r="H48" s="73">
        <v>0</v>
      </c>
      <c r="I48" s="73">
        <v>0</v>
      </c>
      <c r="J48" s="73">
        <v>0</v>
      </c>
    </row>
    <row r="49" spans="1:10" ht="12.75" customHeight="1">
      <c r="A49" s="72" t="s">
        <v>296</v>
      </c>
      <c r="B49" s="116" t="s">
        <v>297</v>
      </c>
      <c r="C49" s="115"/>
      <c r="D49" s="115">
        <v>0</v>
      </c>
      <c r="E49" s="115">
        <v>2</v>
      </c>
      <c r="F49" s="115">
        <v>9</v>
      </c>
      <c r="G49" s="73">
        <v>1600000</v>
      </c>
      <c r="H49" s="73">
        <v>0</v>
      </c>
      <c r="I49" s="73">
        <v>1600000</v>
      </c>
      <c r="J49" s="73">
        <v>1600000</v>
      </c>
    </row>
    <row r="50" spans="1:10" ht="12.75" customHeight="1">
      <c r="A50" s="72" t="s">
        <v>298</v>
      </c>
      <c r="B50" s="114" t="s">
        <v>299</v>
      </c>
      <c r="C50" s="115"/>
      <c r="D50" s="115">
        <v>0</v>
      </c>
      <c r="E50" s="115">
        <v>3</v>
      </c>
      <c r="F50" s="115">
        <v>0</v>
      </c>
      <c r="G50" s="71">
        <f>G51+G52</f>
        <v>130140</v>
      </c>
      <c r="H50" s="71">
        <f>H51+H52</f>
        <v>130140</v>
      </c>
      <c r="I50" s="71">
        <v>0</v>
      </c>
      <c r="J50" s="71">
        <v>0</v>
      </c>
    </row>
    <row r="51" spans="1:10" ht="12.75" customHeight="1">
      <c r="A51" s="72" t="s">
        <v>300</v>
      </c>
      <c r="B51" s="116" t="s">
        <v>301</v>
      </c>
      <c r="C51" s="115"/>
      <c r="D51" s="115">
        <v>0</v>
      </c>
      <c r="E51" s="115">
        <v>3</v>
      </c>
      <c r="F51" s="115">
        <v>1</v>
      </c>
      <c r="G51" s="73"/>
      <c r="H51" s="73"/>
      <c r="I51" s="73">
        <f t="shared" ref="I51:J51" si="0">G51-H51</f>
        <v>0</v>
      </c>
      <c r="J51" s="73">
        <f t="shared" si="0"/>
        <v>0</v>
      </c>
    </row>
    <row r="52" spans="1:10" ht="12.75" customHeight="1">
      <c r="A52" s="115" t="s">
        <v>302</v>
      </c>
      <c r="B52" s="116" t="s">
        <v>303</v>
      </c>
      <c r="C52" s="115"/>
      <c r="D52" s="115">
        <v>0</v>
      </c>
      <c r="E52" s="115">
        <v>3</v>
      </c>
      <c r="F52" s="115">
        <v>2</v>
      </c>
      <c r="G52" s="73">
        <v>130140</v>
      </c>
      <c r="H52" s="73">
        <v>130140</v>
      </c>
      <c r="I52" s="73">
        <v>0</v>
      </c>
      <c r="J52" s="73">
        <v>0</v>
      </c>
    </row>
    <row r="53" spans="1:10" ht="12.75" customHeight="1">
      <c r="A53" s="115" t="s">
        <v>304</v>
      </c>
      <c r="B53" s="114" t="s">
        <v>305</v>
      </c>
      <c r="C53" s="115" t="s">
        <v>306</v>
      </c>
      <c r="D53" s="115">
        <v>0</v>
      </c>
      <c r="E53" s="115">
        <v>3</v>
      </c>
      <c r="F53" s="115">
        <v>3</v>
      </c>
      <c r="G53" s="71">
        <v>97711</v>
      </c>
      <c r="H53" s="71">
        <v>0</v>
      </c>
      <c r="I53" s="71">
        <v>97711</v>
      </c>
      <c r="J53" s="71">
        <v>44067</v>
      </c>
    </row>
    <row r="54" spans="1:10" ht="12.75" customHeight="1">
      <c r="A54" s="72" t="s">
        <v>307</v>
      </c>
      <c r="B54" s="114" t="s">
        <v>308</v>
      </c>
      <c r="C54" s="115"/>
      <c r="D54" s="115">
        <v>0</v>
      </c>
      <c r="E54" s="115">
        <v>3</v>
      </c>
      <c r="F54" s="115">
        <v>4</v>
      </c>
      <c r="G54" s="73"/>
      <c r="H54" s="73"/>
      <c r="I54" s="73"/>
      <c r="J54" s="73"/>
    </row>
    <row r="55" spans="1:10" ht="12.75" customHeight="1">
      <c r="A55" s="115"/>
      <c r="B55" s="114" t="s">
        <v>309</v>
      </c>
      <c r="C55" s="115"/>
      <c r="D55" s="115">
        <v>0</v>
      </c>
      <c r="E55" s="115">
        <v>3</v>
      </c>
      <c r="F55" s="115">
        <v>5</v>
      </c>
      <c r="G55" s="71">
        <f>G56+G63</f>
        <v>139841841</v>
      </c>
      <c r="H55" s="71">
        <f>H56+H63</f>
        <v>34497423</v>
      </c>
      <c r="I55" s="71">
        <f>I56+I63</f>
        <v>105344418</v>
      </c>
      <c r="J55" s="71">
        <f>J56+J63</f>
        <v>118452791</v>
      </c>
    </row>
    <row r="56" spans="1:10" ht="12.75" customHeight="1">
      <c r="A56" s="115" t="s">
        <v>310</v>
      </c>
      <c r="B56" s="114" t="s">
        <v>311</v>
      </c>
      <c r="C56" s="115" t="s">
        <v>312</v>
      </c>
      <c r="D56" s="115">
        <v>0</v>
      </c>
      <c r="E56" s="115">
        <v>3</v>
      </c>
      <c r="F56" s="115">
        <v>6</v>
      </c>
      <c r="G56" s="71">
        <f>G57+G58+G59+G60+G61+G62</f>
        <v>28769693</v>
      </c>
      <c r="H56" s="71">
        <f>H57+H58+H59+H60+H61+H62</f>
        <v>1387831</v>
      </c>
      <c r="I56" s="71">
        <f>I57+I58+I59+I60+I61+I62</f>
        <v>27381862</v>
      </c>
      <c r="J56" s="71">
        <f>J57+J58+J59+J60+J61+J62</f>
        <v>24687379</v>
      </c>
    </row>
    <row r="57" spans="1:10" ht="12.75" customHeight="1">
      <c r="A57" s="115">
        <v>10</v>
      </c>
      <c r="B57" s="116" t="s">
        <v>313</v>
      </c>
      <c r="C57" s="115"/>
      <c r="D57" s="115">
        <v>0</v>
      </c>
      <c r="E57" s="115">
        <v>3</v>
      </c>
      <c r="F57" s="115">
        <v>7</v>
      </c>
      <c r="G57" s="73">
        <v>14513342</v>
      </c>
      <c r="H57" s="73">
        <v>1364575</v>
      </c>
      <c r="I57" s="73">
        <v>13148767</v>
      </c>
      <c r="J57" s="73">
        <v>11631844</v>
      </c>
    </row>
    <row r="58" spans="1:10" ht="12.75" customHeight="1">
      <c r="A58" s="115">
        <v>11</v>
      </c>
      <c r="B58" s="116" t="s">
        <v>314</v>
      </c>
      <c r="C58" s="115"/>
      <c r="D58" s="115">
        <v>0</v>
      </c>
      <c r="E58" s="115">
        <v>3</v>
      </c>
      <c r="F58" s="115">
        <v>8</v>
      </c>
      <c r="G58" s="73">
        <v>2246144</v>
      </c>
      <c r="H58" s="73">
        <v>23256</v>
      </c>
      <c r="I58" s="73">
        <v>2222888</v>
      </c>
      <c r="J58" s="73">
        <v>1136913</v>
      </c>
    </row>
    <row r="59" spans="1:10" ht="12.75" customHeight="1">
      <c r="A59" s="115">
        <v>12</v>
      </c>
      <c r="B59" s="116" t="s">
        <v>315</v>
      </c>
      <c r="C59" s="115" t="s">
        <v>316</v>
      </c>
      <c r="D59" s="115">
        <v>0</v>
      </c>
      <c r="E59" s="115">
        <v>3</v>
      </c>
      <c r="F59" s="115">
        <v>9</v>
      </c>
      <c r="G59" s="73">
        <v>10225273</v>
      </c>
      <c r="H59" s="73">
        <v>0</v>
      </c>
      <c r="I59" s="73">
        <v>10225273</v>
      </c>
      <c r="J59" s="73">
        <v>9547209</v>
      </c>
    </row>
    <row r="60" spans="1:10">
      <c r="A60" s="115">
        <v>13</v>
      </c>
      <c r="B60" s="116" t="s">
        <v>317</v>
      </c>
      <c r="C60" s="115"/>
      <c r="D60" s="115">
        <v>0</v>
      </c>
      <c r="E60" s="115">
        <v>4</v>
      </c>
      <c r="F60" s="115">
        <v>0</v>
      </c>
      <c r="G60" s="73">
        <v>525921</v>
      </c>
      <c r="H60" s="73">
        <v>0</v>
      </c>
      <c r="I60" s="73">
        <v>525921</v>
      </c>
      <c r="J60" s="73">
        <v>1840323</v>
      </c>
    </row>
    <row r="61" spans="1:10" ht="12.75" customHeight="1">
      <c r="A61" s="115">
        <v>14</v>
      </c>
      <c r="B61" s="116" t="s">
        <v>318</v>
      </c>
      <c r="C61" s="115"/>
      <c r="D61" s="115">
        <v>0</v>
      </c>
      <c r="E61" s="115">
        <v>4</v>
      </c>
      <c r="F61" s="115">
        <v>1</v>
      </c>
      <c r="G61" s="73">
        <v>0</v>
      </c>
      <c r="H61" s="73">
        <v>0</v>
      </c>
      <c r="I61" s="73">
        <v>0</v>
      </c>
      <c r="J61" s="73">
        <v>0</v>
      </c>
    </row>
    <row r="62" spans="1:10">
      <c r="A62" s="115">
        <v>15</v>
      </c>
      <c r="B62" s="116" t="s">
        <v>319</v>
      </c>
      <c r="C62" s="115"/>
      <c r="D62" s="115">
        <v>0</v>
      </c>
      <c r="E62" s="115">
        <v>4</v>
      </c>
      <c r="F62" s="115">
        <v>2</v>
      </c>
      <c r="G62" s="73">
        <v>1259013</v>
      </c>
      <c r="H62" s="73">
        <v>0</v>
      </c>
      <c r="I62" s="73">
        <v>1259013</v>
      </c>
      <c r="J62" s="73">
        <v>531090</v>
      </c>
    </row>
    <row r="63" spans="1:10" ht="27" customHeight="1">
      <c r="A63" s="115"/>
      <c r="B63" s="114" t="s">
        <v>320</v>
      </c>
      <c r="C63" s="115"/>
      <c r="D63" s="115">
        <v>0</v>
      </c>
      <c r="E63" s="115">
        <v>4</v>
      </c>
      <c r="F63" s="115">
        <v>3</v>
      </c>
      <c r="G63" s="71">
        <f>G64+G67+G73+G81+G82</f>
        <v>111072148</v>
      </c>
      <c r="H63" s="71">
        <f>H64+H67+H73+H81+H82</f>
        <v>33109592</v>
      </c>
      <c r="I63" s="71">
        <f>I64+I67+I73+I81+I82</f>
        <v>77962556</v>
      </c>
      <c r="J63" s="71">
        <f>J64+J67+J73+J81+J82</f>
        <v>93765412</v>
      </c>
    </row>
    <row r="64" spans="1:10" ht="12.75" customHeight="1">
      <c r="A64" s="115">
        <v>20</v>
      </c>
      <c r="B64" s="116" t="s">
        <v>321</v>
      </c>
      <c r="C64" s="115" t="s">
        <v>322</v>
      </c>
      <c r="D64" s="115">
        <v>0</v>
      </c>
      <c r="E64" s="115">
        <v>4</v>
      </c>
      <c r="F64" s="115">
        <v>4</v>
      </c>
      <c r="G64" s="71">
        <f>G65+G66</f>
        <v>8131326</v>
      </c>
      <c r="H64" s="71">
        <f>H65+H66</f>
        <v>0</v>
      </c>
      <c r="I64" s="71">
        <f>I65+I66</f>
        <v>8131326</v>
      </c>
      <c r="J64" s="71">
        <f>J65+J66</f>
        <v>8677489</v>
      </c>
    </row>
    <row r="65" spans="1:10" ht="12.75" customHeight="1">
      <c r="A65" s="117" t="s">
        <v>323</v>
      </c>
      <c r="B65" s="116" t="s">
        <v>324</v>
      </c>
      <c r="C65" s="115"/>
      <c r="D65" s="115">
        <v>0</v>
      </c>
      <c r="E65" s="115">
        <v>4</v>
      </c>
      <c r="F65" s="115">
        <v>5</v>
      </c>
      <c r="G65" s="73">
        <v>8131326</v>
      </c>
      <c r="H65" s="73">
        <v>0</v>
      </c>
      <c r="I65" s="73">
        <v>8131326</v>
      </c>
      <c r="J65" s="73">
        <v>8677489</v>
      </c>
    </row>
    <row r="66" spans="1:10" ht="12.75" customHeight="1">
      <c r="A66" s="115">
        <v>207</v>
      </c>
      <c r="B66" s="116" t="s">
        <v>325</v>
      </c>
      <c r="C66" s="115"/>
      <c r="D66" s="115">
        <v>0</v>
      </c>
      <c r="E66" s="115">
        <v>4</v>
      </c>
      <c r="F66" s="115">
        <v>6</v>
      </c>
      <c r="G66" s="73">
        <v>0</v>
      </c>
      <c r="H66" s="73">
        <v>0</v>
      </c>
      <c r="I66" s="73">
        <v>0</v>
      </c>
      <c r="J66" s="73">
        <v>0</v>
      </c>
    </row>
    <row r="67" spans="1:10" ht="12.75" customHeight="1">
      <c r="A67" s="115" t="s">
        <v>326</v>
      </c>
      <c r="B67" s="116" t="s">
        <v>327</v>
      </c>
      <c r="C67" s="115" t="s">
        <v>328</v>
      </c>
      <c r="D67" s="115">
        <v>0</v>
      </c>
      <c r="E67" s="115">
        <v>4</v>
      </c>
      <c r="F67" s="115">
        <v>7</v>
      </c>
      <c r="G67" s="71">
        <f>G68+G69+G70+G71+G72</f>
        <v>91663125</v>
      </c>
      <c r="H67" s="71">
        <f>H68+H69+H70+H71+H72</f>
        <v>33109592</v>
      </c>
      <c r="I67" s="71">
        <f>I68+I69+I70+I71+I72</f>
        <v>58553533</v>
      </c>
      <c r="J67" s="71">
        <f>J68+J69+J70+J71+J72</f>
        <v>76125046</v>
      </c>
    </row>
    <row r="68" spans="1:10" ht="12.75" customHeight="1">
      <c r="A68" s="115">
        <v>210</v>
      </c>
      <c r="B68" s="116" t="s">
        <v>329</v>
      </c>
      <c r="C68" s="115"/>
      <c r="D68" s="115">
        <v>0</v>
      </c>
      <c r="E68" s="115">
        <v>4</v>
      </c>
      <c r="F68" s="115">
        <v>8</v>
      </c>
      <c r="G68" s="73">
        <v>0</v>
      </c>
      <c r="H68" s="73">
        <v>0</v>
      </c>
      <c r="I68" s="73">
        <v>0</v>
      </c>
      <c r="J68" s="73">
        <v>0</v>
      </c>
    </row>
    <row r="69" spans="1:10" ht="12.75" customHeight="1">
      <c r="A69" s="115">
        <v>211</v>
      </c>
      <c r="B69" s="116" t="s">
        <v>330</v>
      </c>
      <c r="C69" s="115" t="s">
        <v>331</v>
      </c>
      <c r="D69" s="115">
        <v>0</v>
      </c>
      <c r="E69" s="115">
        <v>4</v>
      </c>
      <c r="F69" s="115">
        <v>9</v>
      </c>
      <c r="G69" s="73">
        <v>18437732</v>
      </c>
      <c r="H69" s="73">
        <v>2472314</v>
      </c>
      <c r="I69" s="73">
        <v>15965418</v>
      </c>
      <c r="J69" s="73">
        <v>18486451</v>
      </c>
    </row>
    <row r="70" spans="1:10" ht="12.75" customHeight="1">
      <c r="A70" s="115">
        <v>212</v>
      </c>
      <c r="B70" s="116" t="s">
        <v>332</v>
      </c>
      <c r="C70" s="115" t="s">
        <v>333</v>
      </c>
      <c r="D70" s="115">
        <v>0</v>
      </c>
      <c r="E70" s="115">
        <v>5</v>
      </c>
      <c r="F70" s="115">
        <v>0</v>
      </c>
      <c r="G70" s="73">
        <v>36717166</v>
      </c>
      <c r="H70" s="73">
        <v>9419380</v>
      </c>
      <c r="I70" s="73">
        <v>27297786</v>
      </c>
      <c r="J70" s="73">
        <v>38866072</v>
      </c>
    </row>
    <row r="71" spans="1:10" ht="12.75" customHeight="1">
      <c r="A71" s="115">
        <v>22</v>
      </c>
      <c r="B71" s="116" t="s">
        <v>334</v>
      </c>
      <c r="C71" s="115"/>
      <c r="D71" s="115">
        <v>0</v>
      </c>
      <c r="E71" s="115">
        <v>5</v>
      </c>
      <c r="F71" s="115">
        <v>1</v>
      </c>
      <c r="G71" s="73">
        <v>0</v>
      </c>
      <c r="H71" s="73">
        <v>0</v>
      </c>
      <c r="I71" s="73">
        <v>0</v>
      </c>
      <c r="J71" s="73">
        <v>0</v>
      </c>
    </row>
    <row r="72" spans="1:10" ht="12.75" customHeight="1">
      <c r="A72" s="115">
        <v>23</v>
      </c>
      <c r="B72" s="116" t="s">
        <v>335</v>
      </c>
      <c r="C72" s="115"/>
      <c r="D72" s="115">
        <v>0</v>
      </c>
      <c r="E72" s="115">
        <v>5</v>
      </c>
      <c r="F72" s="115">
        <v>2</v>
      </c>
      <c r="G72" s="73">
        <v>36508227</v>
      </c>
      <c r="H72" s="73">
        <v>21217898</v>
      </c>
      <c r="I72" s="73">
        <v>15290329</v>
      </c>
      <c r="J72" s="73">
        <v>18772523</v>
      </c>
    </row>
    <row r="73" spans="1:10" ht="12.75" customHeight="1">
      <c r="A73" s="115">
        <v>24</v>
      </c>
      <c r="B73" s="116" t="s">
        <v>336</v>
      </c>
      <c r="C73" s="115" t="s">
        <v>328</v>
      </c>
      <c r="D73" s="115">
        <v>0</v>
      </c>
      <c r="E73" s="115">
        <v>5</v>
      </c>
      <c r="F73" s="115">
        <v>3</v>
      </c>
      <c r="G73" s="71">
        <f>G74+G75+G76+G77+G78+G79+G80</f>
        <v>7014442</v>
      </c>
      <c r="H73" s="71">
        <f>H74+H75+H76+H77+H78+H79+H80</f>
        <v>0</v>
      </c>
      <c r="I73" s="71">
        <f>I74+I75+I76+I77+I78+I79+I80</f>
        <v>7014442</v>
      </c>
      <c r="J73" s="71">
        <f>J74+J75+J76+J77+J78+J79+J80</f>
        <v>6900759</v>
      </c>
    </row>
    <row r="74" spans="1:10" ht="12.75" customHeight="1">
      <c r="A74" s="115">
        <v>240</v>
      </c>
      <c r="B74" s="116" t="s">
        <v>337</v>
      </c>
      <c r="C74" s="115"/>
      <c r="D74" s="115">
        <v>0</v>
      </c>
      <c r="E74" s="115">
        <v>5</v>
      </c>
      <c r="F74" s="115">
        <v>4</v>
      </c>
      <c r="G74" s="73">
        <v>0</v>
      </c>
      <c r="H74" s="73">
        <v>0</v>
      </c>
      <c r="I74" s="73">
        <v>0</v>
      </c>
      <c r="J74" s="73">
        <v>0</v>
      </c>
    </row>
    <row r="75" spans="1:10" ht="12.75" customHeight="1">
      <c r="A75" s="115">
        <v>241</v>
      </c>
      <c r="B75" s="116" t="s">
        <v>338</v>
      </c>
      <c r="C75" s="115"/>
      <c r="D75" s="115">
        <v>0</v>
      </c>
      <c r="E75" s="115">
        <v>5</v>
      </c>
      <c r="F75" s="115">
        <v>5</v>
      </c>
      <c r="G75" s="73">
        <v>6944838</v>
      </c>
      <c r="H75" s="73">
        <v>0</v>
      </c>
      <c r="I75" s="73">
        <v>6944838</v>
      </c>
      <c r="J75" s="73">
        <v>6831155</v>
      </c>
    </row>
    <row r="76" spans="1:10" ht="12.75" customHeight="1">
      <c r="A76" s="115">
        <v>242</v>
      </c>
      <c r="B76" s="116" t="s">
        <v>339</v>
      </c>
      <c r="C76" s="115"/>
      <c r="D76" s="115">
        <v>0</v>
      </c>
      <c r="E76" s="115">
        <v>5</v>
      </c>
      <c r="F76" s="115">
        <v>6</v>
      </c>
      <c r="G76" s="73">
        <v>0</v>
      </c>
      <c r="H76" s="73">
        <v>0</v>
      </c>
      <c r="I76" s="73">
        <v>0</v>
      </c>
      <c r="J76" s="73">
        <v>0</v>
      </c>
    </row>
    <row r="77" spans="1:10" ht="12.75" customHeight="1">
      <c r="A77" s="115" t="s">
        <v>340</v>
      </c>
      <c r="B77" s="116" t="s">
        <v>341</v>
      </c>
      <c r="C77" s="115"/>
      <c r="D77" s="115">
        <v>0</v>
      </c>
      <c r="E77" s="115">
        <v>5</v>
      </c>
      <c r="F77" s="115">
        <v>7</v>
      </c>
      <c r="G77" s="73">
        <v>0</v>
      </c>
      <c r="H77" s="73">
        <v>0</v>
      </c>
      <c r="I77" s="73">
        <v>0</v>
      </c>
      <c r="J77" s="73">
        <v>0</v>
      </c>
    </row>
    <row r="78" spans="1:10" ht="12.75" customHeight="1">
      <c r="A78" s="115">
        <v>245</v>
      </c>
      <c r="B78" s="116" t="s">
        <v>342</v>
      </c>
      <c r="C78" s="115"/>
      <c r="D78" s="115">
        <v>0</v>
      </c>
      <c r="E78" s="115">
        <v>5</v>
      </c>
      <c r="F78" s="115">
        <v>8</v>
      </c>
      <c r="G78" s="73">
        <v>0</v>
      </c>
      <c r="H78" s="73">
        <v>0</v>
      </c>
      <c r="I78" s="73">
        <v>0</v>
      </c>
      <c r="J78" s="73">
        <v>0</v>
      </c>
    </row>
    <row r="79" spans="1:10" ht="12.75" customHeight="1">
      <c r="A79" s="115">
        <v>246</v>
      </c>
      <c r="B79" s="116" t="s">
        <v>343</v>
      </c>
      <c r="C79" s="115"/>
      <c r="D79" s="115">
        <v>0</v>
      </c>
      <c r="E79" s="115">
        <v>5</v>
      </c>
      <c r="F79" s="115">
        <v>9</v>
      </c>
      <c r="G79" s="73">
        <v>0</v>
      </c>
      <c r="H79" s="73">
        <v>0</v>
      </c>
      <c r="I79" s="73">
        <v>0</v>
      </c>
      <c r="J79" s="73">
        <v>0</v>
      </c>
    </row>
    <row r="80" spans="1:10" ht="12.75" customHeight="1">
      <c r="A80" s="115">
        <v>248</v>
      </c>
      <c r="B80" s="116" t="s">
        <v>344</v>
      </c>
      <c r="C80" s="115"/>
      <c r="D80" s="115">
        <v>0</v>
      </c>
      <c r="E80" s="115">
        <v>6</v>
      </c>
      <c r="F80" s="115">
        <v>0</v>
      </c>
      <c r="G80" s="73">
        <v>69604</v>
      </c>
      <c r="H80" s="73">
        <v>0</v>
      </c>
      <c r="I80" s="73">
        <v>69604</v>
      </c>
      <c r="J80" s="73">
        <v>69604</v>
      </c>
    </row>
    <row r="81" spans="1:10" ht="12.75" customHeight="1">
      <c r="A81" s="115">
        <v>27</v>
      </c>
      <c r="B81" s="116" t="s">
        <v>345</v>
      </c>
      <c r="C81" s="115"/>
      <c r="D81" s="115">
        <v>0</v>
      </c>
      <c r="E81" s="115">
        <v>6</v>
      </c>
      <c r="F81" s="115">
        <v>1</v>
      </c>
      <c r="G81" s="71">
        <v>3599429</v>
      </c>
      <c r="H81" s="71">
        <v>0</v>
      </c>
      <c r="I81" s="71">
        <v>3599429</v>
      </c>
      <c r="J81" s="71">
        <v>1509153</v>
      </c>
    </row>
    <row r="82" spans="1:10" ht="12.75" customHeight="1">
      <c r="A82" s="115" t="s">
        <v>346</v>
      </c>
      <c r="B82" s="116" t="s">
        <v>347</v>
      </c>
      <c r="C82" s="115" t="s">
        <v>306</v>
      </c>
      <c r="D82" s="115">
        <v>0</v>
      </c>
      <c r="E82" s="115">
        <v>6</v>
      </c>
      <c r="F82" s="115">
        <v>2</v>
      </c>
      <c r="G82" s="71">
        <v>663826</v>
      </c>
      <c r="H82" s="71">
        <v>0</v>
      </c>
      <c r="I82" s="71">
        <v>663826</v>
      </c>
      <c r="J82" s="71">
        <v>552965</v>
      </c>
    </row>
    <row r="83" spans="1:10" ht="12.75" customHeight="1">
      <c r="A83" s="115">
        <v>288</v>
      </c>
      <c r="B83" s="114" t="s">
        <v>348</v>
      </c>
      <c r="C83" s="115"/>
      <c r="D83" s="115">
        <v>0</v>
      </c>
      <c r="E83" s="115">
        <v>6</v>
      </c>
      <c r="F83" s="115">
        <v>3</v>
      </c>
      <c r="G83" s="71">
        <v>1080908</v>
      </c>
      <c r="H83" s="71">
        <v>0</v>
      </c>
      <c r="I83" s="71">
        <v>1080908</v>
      </c>
      <c r="J83" s="71">
        <v>1080908</v>
      </c>
    </row>
    <row r="84" spans="1:10" ht="12.75" customHeight="1">
      <c r="A84" s="115">
        <v>290</v>
      </c>
      <c r="B84" s="114" t="s">
        <v>349</v>
      </c>
      <c r="C84" s="115"/>
      <c r="D84" s="115">
        <v>0</v>
      </c>
      <c r="E84" s="115">
        <v>6</v>
      </c>
      <c r="F84" s="115">
        <v>4</v>
      </c>
      <c r="G84" s="73">
        <v>0</v>
      </c>
      <c r="H84" s="73">
        <v>0</v>
      </c>
      <c r="I84" s="73">
        <v>0</v>
      </c>
      <c r="J84" s="73">
        <v>0</v>
      </c>
    </row>
    <row r="85" spans="1:10" ht="12.75" customHeight="1">
      <c r="A85" s="115"/>
      <c r="B85" s="114" t="s">
        <v>350</v>
      </c>
      <c r="C85" s="115"/>
      <c r="D85" s="115">
        <v>0</v>
      </c>
      <c r="E85" s="115">
        <v>6</v>
      </c>
      <c r="F85" s="115">
        <v>5</v>
      </c>
      <c r="G85" s="71">
        <f>G21+G54+G55+G83+G84</f>
        <v>419733327</v>
      </c>
      <c r="H85" s="71">
        <f>H21+H54+H55+H83+H84</f>
        <v>158868587</v>
      </c>
      <c r="I85" s="71">
        <f>I21+I54+I55+I83+I84</f>
        <v>260864740</v>
      </c>
      <c r="J85" s="71">
        <f>J21+J54+J55+J83+J84</f>
        <v>246839267</v>
      </c>
    </row>
    <row r="86" spans="1:10" ht="12.75" customHeight="1">
      <c r="A86" s="115">
        <v>88</v>
      </c>
      <c r="B86" s="116" t="s">
        <v>351</v>
      </c>
      <c r="C86" s="115"/>
      <c r="D86" s="115">
        <v>0</v>
      </c>
      <c r="E86" s="115">
        <v>6</v>
      </c>
      <c r="F86" s="115">
        <v>6</v>
      </c>
      <c r="G86" s="74">
        <v>801015</v>
      </c>
      <c r="H86" s="74">
        <v>0</v>
      </c>
      <c r="I86" s="74">
        <v>801015</v>
      </c>
      <c r="J86" s="74">
        <v>771015</v>
      </c>
    </row>
    <row r="87" spans="1:10" ht="12.75" customHeight="1">
      <c r="A87" s="115"/>
      <c r="B87" s="116" t="s">
        <v>352</v>
      </c>
      <c r="C87" s="115"/>
      <c r="D87" s="115">
        <v>0</v>
      </c>
      <c r="E87" s="115">
        <v>6</v>
      </c>
      <c r="F87" s="115">
        <v>7</v>
      </c>
      <c r="G87" s="71">
        <f>G85+G86</f>
        <v>420534342</v>
      </c>
      <c r="H87" s="71">
        <f>H85+H86</f>
        <v>158868587</v>
      </c>
      <c r="I87" s="71">
        <f>I85+I86</f>
        <v>261665755</v>
      </c>
      <c r="J87" s="71">
        <f>J85+J86</f>
        <v>247610282</v>
      </c>
    </row>
    <row r="88" spans="1:10" ht="12.75" customHeight="1">
      <c r="A88" s="115"/>
      <c r="B88" s="116"/>
      <c r="C88" s="115"/>
      <c r="D88" s="115"/>
      <c r="E88" s="115"/>
      <c r="F88" s="115"/>
      <c r="G88" s="73"/>
      <c r="H88" s="73"/>
      <c r="I88" s="73"/>
      <c r="J88" s="73"/>
    </row>
    <row r="89" spans="1:10" ht="13.5" customHeight="1">
      <c r="A89" s="115"/>
      <c r="B89" s="75" t="s">
        <v>353</v>
      </c>
      <c r="C89" s="115"/>
      <c r="D89" s="147"/>
      <c r="E89" s="147"/>
      <c r="F89" s="147"/>
      <c r="G89" s="207" t="s">
        <v>354</v>
      </c>
      <c r="H89" s="208"/>
      <c r="I89" s="209"/>
      <c r="J89" s="76" t="s">
        <v>355</v>
      </c>
    </row>
    <row r="90" spans="1:10" ht="13.5" customHeight="1">
      <c r="A90" s="77">
        <v>1</v>
      </c>
      <c r="B90" s="77">
        <v>2</v>
      </c>
      <c r="C90" s="77">
        <v>3</v>
      </c>
      <c r="D90" s="210">
        <v>4</v>
      </c>
      <c r="E90" s="211"/>
      <c r="F90" s="212"/>
      <c r="G90" s="207">
        <v>5</v>
      </c>
      <c r="H90" s="213"/>
      <c r="I90" s="214"/>
      <c r="J90" s="76">
        <v>6</v>
      </c>
    </row>
    <row r="91" spans="1:10" ht="26.25">
      <c r="A91" s="115"/>
      <c r="B91" s="75" t="s">
        <v>356</v>
      </c>
      <c r="C91" s="115" t="s">
        <v>357</v>
      </c>
      <c r="D91" s="115">
        <v>1</v>
      </c>
      <c r="E91" s="115">
        <v>0</v>
      </c>
      <c r="F91" s="115">
        <v>1</v>
      </c>
      <c r="G91" s="202">
        <f>G92-G99+G100+G101+G104+G105-G106+G107-G112-G117</f>
        <v>166674527</v>
      </c>
      <c r="H91" s="203"/>
      <c r="I91" s="204"/>
      <c r="J91" s="78">
        <v>170189800</v>
      </c>
    </row>
    <row r="92" spans="1:10" ht="13.5" customHeight="1">
      <c r="A92" s="115">
        <v>30</v>
      </c>
      <c r="B92" s="75" t="s">
        <v>358</v>
      </c>
      <c r="C92" s="115"/>
      <c r="D92" s="115">
        <v>1</v>
      </c>
      <c r="E92" s="115">
        <v>0</v>
      </c>
      <c r="F92" s="115">
        <v>2</v>
      </c>
      <c r="G92" s="202">
        <f>G93+G94+G95+G96+G97+G98</f>
        <v>88299870</v>
      </c>
      <c r="H92" s="203"/>
      <c r="I92" s="204"/>
      <c r="J92" s="78">
        <v>88299870</v>
      </c>
    </row>
    <row r="93" spans="1:10" ht="12.75" customHeight="1">
      <c r="A93" s="115">
        <v>300</v>
      </c>
      <c r="B93" s="117" t="s">
        <v>359</v>
      </c>
      <c r="C93" s="115"/>
      <c r="D93" s="115">
        <v>1</v>
      </c>
      <c r="E93" s="115">
        <v>0</v>
      </c>
      <c r="F93" s="115">
        <v>3</v>
      </c>
      <c r="G93" s="218">
        <v>88299870</v>
      </c>
      <c r="H93" s="219"/>
      <c r="I93" s="220"/>
      <c r="J93" s="79">
        <v>88299870</v>
      </c>
    </row>
    <row r="94" spans="1:10" ht="25.5" customHeight="1">
      <c r="A94" s="115">
        <v>302</v>
      </c>
      <c r="B94" s="117" t="s">
        <v>360</v>
      </c>
      <c r="C94" s="115"/>
      <c r="D94" s="115">
        <v>1</v>
      </c>
      <c r="E94" s="115">
        <v>0</v>
      </c>
      <c r="F94" s="115">
        <v>4</v>
      </c>
      <c r="G94" s="215"/>
      <c r="H94" s="216"/>
      <c r="I94" s="217"/>
      <c r="J94" s="80"/>
    </row>
    <row r="95" spans="1:10" ht="12.75" customHeight="1">
      <c r="A95" s="115">
        <v>303</v>
      </c>
      <c r="B95" s="117" t="s">
        <v>361</v>
      </c>
      <c r="C95" s="115"/>
      <c r="D95" s="115">
        <v>1</v>
      </c>
      <c r="E95" s="115">
        <v>0</v>
      </c>
      <c r="F95" s="115">
        <v>5</v>
      </c>
      <c r="G95" s="215"/>
      <c r="H95" s="216"/>
      <c r="I95" s="217"/>
      <c r="J95" s="80"/>
    </row>
    <row r="96" spans="1:10" ht="12.75" customHeight="1">
      <c r="A96" s="115">
        <v>304</v>
      </c>
      <c r="B96" s="117" t="s">
        <v>362</v>
      </c>
      <c r="C96" s="115"/>
      <c r="D96" s="115">
        <v>1</v>
      </c>
      <c r="E96" s="115">
        <v>0</v>
      </c>
      <c r="F96" s="115">
        <v>6</v>
      </c>
      <c r="G96" s="215"/>
      <c r="H96" s="216"/>
      <c r="I96" s="217"/>
      <c r="J96" s="80"/>
    </row>
    <row r="97" spans="1:10" ht="12.75" customHeight="1">
      <c r="A97" s="115">
        <v>305</v>
      </c>
      <c r="B97" s="117" t="s">
        <v>363</v>
      </c>
      <c r="C97" s="115"/>
      <c r="D97" s="115">
        <v>1</v>
      </c>
      <c r="E97" s="115">
        <v>0</v>
      </c>
      <c r="F97" s="115">
        <v>7</v>
      </c>
      <c r="G97" s="215"/>
      <c r="H97" s="216"/>
      <c r="I97" s="217"/>
      <c r="J97" s="80"/>
    </row>
    <row r="98" spans="1:10" ht="12.75" customHeight="1">
      <c r="A98" s="115">
        <v>309</v>
      </c>
      <c r="B98" s="117" t="s">
        <v>364</v>
      </c>
      <c r="C98" s="115"/>
      <c r="D98" s="115">
        <v>1</v>
      </c>
      <c r="E98" s="115">
        <v>0</v>
      </c>
      <c r="F98" s="115">
        <v>8</v>
      </c>
      <c r="G98" s="215"/>
      <c r="H98" s="216"/>
      <c r="I98" s="217"/>
      <c r="J98" s="80"/>
    </row>
    <row r="99" spans="1:10" ht="13.5" customHeight="1">
      <c r="A99" s="115">
        <v>31</v>
      </c>
      <c r="B99" s="75" t="s">
        <v>365</v>
      </c>
      <c r="C99" s="115"/>
      <c r="D99" s="115">
        <v>1</v>
      </c>
      <c r="E99" s="115">
        <v>0</v>
      </c>
      <c r="F99" s="115">
        <v>9</v>
      </c>
      <c r="G99" s="215"/>
      <c r="H99" s="216"/>
      <c r="I99" s="217"/>
      <c r="J99" s="80"/>
    </row>
    <row r="100" spans="1:10" ht="13.5" customHeight="1">
      <c r="A100" s="115">
        <v>320</v>
      </c>
      <c r="B100" s="75" t="s">
        <v>366</v>
      </c>
      <c r="C100" s="115"/>
      <c r="D100" s="115">
        <v>1</v>
      </c>
      <c r="E100" s="115">
        <v>1</v>
      </c>
      <c r="F100" s="115">
        <v>0</v>
      </c>
      <c r="G100" s="221">
        <v>8545159</v>
      </c>
      <c r="H100" s="222"/>
      <c r="I100" s="223"/>
      <c r="J100" s="78">
        <v>8541577</v>
      </c>
    </row>
    <row r="101" spans="1:10" ht="13.5" customHeight="1">
      <c r="A101" s="115"/>
      <c r="B101" s="75" t="s">
        <v>367</v>
      </c>
      <c r="C101" s="115"/>
      <c r="D101" s="115">
        <v>1</v>
      </c>
      <c r="E101" s="115">
        <v>1</v>
      </c>
      <c r="F101" s="115">
        <v>1</v>
      </c>
      <c r="G101" s="202">
        <f>G102+G103</f>
        <v>45821040</v>
      </c>
      <c r="H101" s="203"/>
      <c r="I101" s="204"/>
      <c r="J101" s="78">
        <v>45821040</v>
      </c>
    </row>
    <row r="102" spans="1:10" ht="12.75" customHeight="1">
      <c r="A102" s="115">
        <v>321</v>
      </c>
      <c r="B102" s="117" t="s">
        <v>368</v>
      </c>
      <c r="C102" s="115"/>
      <c r="D102" s="115">
        <v>1</v>
      </c>
      <c r="E102" s="115">
        <v>1</v>
      </c>
      <c r="F102" s="115">
        <v>2</v>
      </c>
      <c r="G102" s="224">
        <v>45821040</v>
      </c>
      <c r="H102" s="225"/>
      <c r="I102" s="226"/>
      <c r="J102" s="80">
        <v>45821040</v>
      </c>
    </row>
    <row r="103" spans="1:10" ht="25.5" customHeight="1">
      <c r="A103" s="115">
        <v>322</v>
      </c>
      <c r="B103" s="117" t="s">
        <v>369</v>
      </c>
      <c r="C103" s="115"/>
      <c r="D103" s="115">
        <v>1</v>
      </c>
      <c r="E103" s="115">
        <v>1</v>
      </c>
      <c r="F103" s="115">
        <v>3</v>
      </c>
      <c r="G103" s="215"/>
      <c r="H103" s="216"/>
      <c r="I103" s="217"/>
      <c r="J103" s="80"/>
    </row>
    <row r="104" spans="1:10" ht="25.5" customHeight="1">
      <c r="A104" s="115" t="s">
        <v>370</v>
      </c>
      <c r="B104" s="75" t="s">
        <v>371</v>
      </c>
      <c r="C104" s="115"/>
      <c r="D104" s="115">
        <v>1</v>
      </c>
      <c r="E104" s="115">
        <v>1</v>
      </c>
      <c r="F104" s="115">
        <v>4</v>
      </c>
      <c r="G104" s="215"/>
      <c r="H104" s="216"/>
      <c r="I104" s="217"/>
      <c r="J104" s="80"/>
    </row>
    <row r="105" spans="1:10" ht="25.5" customHeight="1">
      <c r="A105" s="115" t="s">
        <v>370</v>
      </c>
      <c r="B105" s="75" t="s">
        <v>372</v>
      </c>
      <c r="C105" s="115"/>
      <c r="D105" s="115">
        <v>1</v>
      </c>
      <c r="E105" s="115">
        <v>1</v>
      </c>
      <c r="F105" s="115">
        <v>5</v>
      </c>
      <c r="G105" s="215"/>
      <c r="H105" s="216"/>
      <c r="I105" s="217"/>
      <c r="J105" s="80"/>
    </row>
    <row r="106" spans="1:10" ht="25.5" customHeight="1">
      <c r="A106" s="115" t="s">
        <v>370</v>
      </c>
      <c r="B106" s="75" t="s">
        <v>373</v>
      </c>
      <c r="C106" s="115"/>
      <c r="D106" s="115">
        <v>1</v>
      </c>
      <c r="E106" s="115">
        <v>1</v>
      </c>
      <c r="F106" s="115">
        <v>6</v>
      </c>
      <c r="G106" s="215"/>
      <c r="H106" s="216"/>
      <c r="I106" s="217"/>
      <c r="J106" s="80"/>
    </row>
    <row r="107" spans="1:10" ht="13.5" customHeight="1">
      <c r="A107" s="115">
        <v>34</v>
      </c>
      <c r="B107" s="75" t="s">
        <v>374</v>
      </c>
      <c r="C107" s="115"/>
      <c r="D107" s="115">
        <v>1</v>
      </c>
      <c r="E107" s="115">
        <v>1</v>
      </c>
      <c r="F107" s="115">
        <v>7</v>
      </c>
      <c r="G107" s="202">
        <f>G108+G109+G110+G111</f>
        <v>24090956</v>
      </c>
      <c r="H107" s="203"/>
      <c r="I107" s="204"/>
      <c r="J107" s="78">
        <v>27713933</v>
      </c>
    </row>
    <row r="108" spans="1:10" ht="12.75" customHeight="1">
      <c r="A108" s="115">
        <v>340</v>
      </c>
      <c r="B108" s="117" t="s">
        <v>375</v>
      </c>
      <c r="C108" s="115"/>
      <c r="D108" s="115">
        <v>1</v>
      </c>
      <c r="E108" s="115">
        <v>1</v>
      </c>
      <c r="F108" s="115">
        <v>8</v>
      </c>
      <c r="G108" s="227">
        <v>23043218</v>
      </c>
      <c r="H108" s="228"/>
      <c r="I108" s="229"/>
      <c r="J108" s="80">
        <v>17967189</v>
      </c>
    </row>
    <row r="109" spans="1:10" ht="12.75" customHeight="1">
      <c r="A109" s="115">
        <v>341</v>
      </c>
      <c r="B109" s="117" t="s">
        <v>376</v>
      </c>
      <c r="C109" s="115"/>
      <c r="D109" s="115">
        <v>1</v>
      </c>
      <c r="E109" s="115">
        <v>1</v>
      </c>
      <c r="F109" s="115">
        <v>9</v>
      </c>
      <c r="G109" s="224">
        <v>1047738</v>
      </c>
      <c r="H109" s="225"/>
      <c r="I109" s="226"/>
      <c r="J109" s="80">
        <v>9746744</v>
      </c>
    </row>
    <row r="110" spans="1:10" ht="25.5" customHeight="1">
      <c r="A110" s="115">
        <v>342</v>
      </c>
      <c r="B110" s="117" t="s">
        <v>377</v>
      </c>
      <c r="C110" s="115"/>
      <c r="D110" s="115">
        <v>1</v>
      </c>
      <c r="E110" s="115">
        <v>2</v>
      </c>
      <c r="F110" s="115">
        <v>0</v>
      </c>
      <c r="G110" s="215"/>
      <c r="H110" s="216"/>
      <c r="I110" s="217"/>
      <c r="J110" s="80"/>
    </row>
    <row r="111" spans="1:10" ht="25.5" customHeight="1">
      <c r="A111" s="115">
        <v>343</v>
      </c>
      <c r="B111" s="117" t="s">
        <v>378</v>
      </c>
      <c r="C111" s="115"/>
      <c r="D111" s="115">
        <v>1</v>
      </c>
      <c r="E111" s="115">
        <v>2</v>
      </c>
      <c r="F111" s="115">
        <v>1</v>
      </c>
      <c r="G111" s="215"/>
      <c r="H111" s="216"/>
      <c r="I111" s="217"/>
      <c r="J111" s="80"/>
    </row>
    <row r="112" spans="1:10" ht="27" customHeight="1">
      <c r="A112" s="115">
        <v>35</v>
      </c>
      <c r="B112" s="75" t="s">
        <v>379</v>
      </c>
      <c r="C112" s="115"/>
      <c r="D112" s="115">
        <v>1</v>
      </c>
      <c r="E112" s="115">
        <v>2</v>
      </c>
      <c r="F112" s="115">
        <v>2</v>
      </c>
      <c r="G112" s="202">
        <f>G113+G114+G115+G116</f>
        <v>0</v>
      </c>
      <c r="H112" s="203"/>
      <c r="I112" s="204"/>
      <c r="J112" s="78">
        <v>0</v>
      </c>
    </row>
    <row r="113" spans="1:10" ht="25.5" customHeight="1">
      <c r="A113" s="115">
        <v>350</v>
      </c>
      <c r="B113" s="117" t="s">
        <v>380</v>
      </c>
      <c r="C113" s="115"/>
      <c r="D113" s="115">
        <v>1</v>
      </c>
      <c r="E113" s="115">
        <v>2</v>
      </c>
      <c r="F113" s="115">
        <v>3</v>
      </c>
      <c r="G113" s="215"/>
      <c r="H113" s="216"/>
      <c r="I113" s="217"/>
      <c r="J113" s="80"/>
    </row>
    <row r="114" spans="1:10" ht="25.5" customHeight="1">
      <c r="A114" s="115">
        <v>351</v>
      </c>
      <c r="B114" s="117" t="s">
        <v>381</v>
      </c>
      <c r="C114" s="115"/>
      <c r="D114" s="115">
        <v>1</v>
      </c>
      <c r="E114" s="115">
        <v>2</v>
      </c>
      <c r="F114" s="115">
        <v>4</v>
      </c>
      <c r="G114" s="215"/>
      <c r="H114" s="216"/>
      <c r="I114" s="217"/>
      <c r="J114" s="80"/>
    </row>
    <row r="115" spans="1:10" ht="25.5" customHeight="1">
      <c r="A115" s="115">
        <v>352</v>
      </c>
      <c r="B115" s="117" t="s">
        <v>382</v>
      </c>
      <c r="C115" s="115"/>
      <c r="D115" s="115">
        <v>1</v>
      </c>
      <c r="E115" s="115">
        <v>2</v>
      </c>
      <c r="F115" s="115">
        <v>5</v>
      </c>
      <c r="G115" s="215"/>
      <c r="H115" s="216"/>
      <c r="I115" s="217"/>
      <c r="J115" s="80"/>
    </row>
    <row r="116" spans="1:10" ht="25.5" customHeight="1">
      <c r="A116" s="115">
        <v>353</v>
      </c>
      <c r="B116" s="117" t="s">
        <v>383</v>
      </c>
      <c r="C116" s="115"/>
      <c r="D116" s="115">
        <v>1</v>
      </c>
      <c r="E116" s="115">
        <v>2</v>
      </c>
      <c r="F116" s="115">
        <v>6</v>
      </c>
      <c r="G116" s="215"/>
      <c r="H116" s="216"/>
      <c r="I116" s="217"/>
      <c r="J116" s="80"/>
    </row>
    <row r="117" spans="1:10" ht="13.5">
      <c r="A117" s="115">
        <v>360</v>
      </c>
      <c r="B117" s="75" t="s">
        <v>384</v>
      </c>
      <c r="C117" s="115"/>
      <c r="D117" s="115">
        <v>1</v>
      </c>
      <c r="E117" s="115">
        <v>2</v>
      </c>
      <c r="F117" s="115">
        <v>7</v>
      </c>
      <c r="G117" s="221">
        <v>82498</v>
      </c>
      <c r="H117" s="222"/>
      <c r="I117" s="223"/>
      <c r="J117" s="78">
        <v>186620</v>
      </c>
    </row>
    <row r="118" spans="1:10" ht="13.5">
      <c r="A118" s="115" t="s">
        <v>385</v>
      </c>
      <c r="B118" s="75" t="s">
        <v>386</v>
      </c>
      <c r="C118" s="115"/>
      <c r="D118" s="115">
        <v>1</v>
      </c>
      <c r="E118" s="115">
        <v>2</v>
      </c>
      <c r="F118" s="115">
        <v>8</v>
      </c>
      <c r="G118" s="202">
        <f>G119+G120</f>
        <v>6610368</v>
      </c>
      <c r="H118" s="203"/>
      <c r="I118" s="204"/>
      <c r="J118" s="78">
        <v>6488411</v>
      </c>
    </row>
    <row r="119" spans="1:10" ht="12.75" customHeight="1">
      <c r="A119" s="115" t="s">
        <v>385</v>
      </c>
      <c r="B119" s="117" t="s">
        <v>387</v>
      </c>
      <c r="C119" s="115"/>
      <c r="D119" s="115">
        <v>1</v>
      </c>
      <c r="E119" s="115">
        <v>2</v>
      </c>
      <c r="F119" s="115">
        <v>9</v>
      </c>
      <c r="G119" s="224">
        <v>6610368</v>
      </c>
      <c r="H119" s="225"/>
      <c r="I119" s="226"/>
      <c r="J119" s="80">
        <v>6488411</v>
      </c>
    </row>
    <row r="120" spans="1:10" ht="25.5" customHeight="1">
      <c r="A120" s="115" t="s">
        <v>385</v>
      </c>
      <c r="B120" s="117" t="s">
        <v>388</v>
      </c>
      <c r="C120" s="115"/>
      <c r="D120" s="115">
        <v>1</v>
      </c>
      <c r="E120" s="115">
        <v>3</v>
      </c>
      <c r="F120" s="115">
        <v>0</v>
      </c>
      <c r="G120" s="215"/>
      <c r="H120" s="216"/>
      <c r="I120" s="217"/>
      <c r="J120" s="80"/>
    </row>
    <row r="121" spans="1:10" ht="13.5" customHeight="1">
      <c r="A121" s="115"/>
      <c r="B121" s="75" t="s">
        <v>389</v>
      </c>
      <c r="C121" s="115"/>
      <c r="D121" s="115">
        <v>1</v>
      </c>
      <c r="E121" s="115">
        <v>3</v>
      </c>
      <c r="F121" s="115">
        <v>1</v>
      </c>
      <c r="G121" s="202">
        <f>G122+G123+G124+G125+G126+G127+G128</f>
        <v>23227907</v>
      </c>
      <c r="H121" s="203"/>
      <c r="I121" s="204"/>
      <c r="J121" s="78">
        <v>94071</v>
      </c>
    </row>
    <row r="122" spans="1:10" ht="25.5" customHeight="1">
      <c r="A122" s="115">
        <v>410</v>
      </c>
      <c r="B122" s="117" t="s">
        <v>390</v>
      </c>
      <c r="C122" s="115"/>
      <c r="D122" s="115">
        <v>1</v>
      </c>
      <c r="E122" s="115">
        <v>3</v>
      </c>
      <c r="F122" s="115">
        <v>2</v>
      </c>
      <c r="G122" s="224">
        <v>0</v>
      </c>
      <c r="H122" s="225"/>
      <c r="I122" s="226"/>
      <c r="J122" s="80">
        <v>0</v>
      </c>
    </row>
    <row r="123" spans="1:10" ht="25.5" customHeight="1">
      <c r="A123" s="115">
        <v>411</v>
      </c>
      <c r="B123" s="117" t="s">
        <v>391</v>
      </c>
      <c r="C123" s="115"/>
      <c r="D123" s="115">
        <v>1</v>
      </c>
      <c r="E123" s="115">
        <v>3</v>
      </c>
      <c r="F123" s="115">
        <v>3</v>
      </c>
      <c r="G123" s="224">
        <v>0</v>
      </c>
      <c r="H123" s="225"/>
      <c r="I123" s="226"/>
      <c r="J123" s="80">
        <v>0</v>
      </c>
    </row>
    <row r="124" spans="1:10" ht="25.5" customHeight="1">
      <c r="A124" s="115">
        <v>412</v>
      </c>
      <c r="B124" s="117" t="s">
        <v>392</v>
      </c>
      <c r="C124" s="115"/>
      <c r="D124" s="115">
        <v>1</v>
      </c>
      <c r="E124" s="115">
        <v>3</v>
      </c>
      <c r="F124" s="115">
        <v>4</v>
      </c>
      <c r="G124" s="224">
        <v>0</v>
      </c>
      <c r="H124" s="225"/>
      <c r="I124" s="226"/>
      <c r="J124" s="80">
        <v>0</v>
      </c>
    </row>
    <row r="125" spans="1:10" ht="12.75" customHeight="1">
      <c r="A125" s="115" t="s">
        <v>393</v>
      </c>
      <c r="B125" s="117" t="s">
        <v>394</v>
      </c>
      <c r="C125" s="115" t="s">
        <v>395</v>
      </c>
      <c r="D125" s="115">
        <v>1</v>
      </c>
      <c r="E125" s="115">
        <v>3</v>
      </c>
      <c r="F125" s="115">
        <v>5</v>
      </c>
      <c r="G125" s="224">
        <v>23133836</v>
      </c>
      <c r="H125" s="225"/>
      <c r="I125" s="226"/>
      <c r="J125" s="80">
        <v>0</v>
      </c>
    </row>
    <row r="126" spans="1:10" ht="12.75" customHeight="1">
      <c r="A126" s="115" t="s">
        <v>396</v>
      </c>
      <c r="B126" s="117" t="s">
        <v>397</v>
      </c>
      <c r="C126" s="115"/>
      <c r="D126" s="115">
        <v>1</v>
      </c>
      <c r="E126" s="115">
        <v>3</v>
      </c>
      <c r="F126" s="115">
        <v>6</v>
      </c>
      <c r="G126" s="224">
        <v>94071</v>
      </c>
      <c r="H126" s="225"/>
      <c r="I126" s="226"/>
      <c r="J126" s="80">
        <v>94071</v>
      </c>
    </row>
    <row r="127" spans="1:10" ht="25.5">
      <c r="A127" s="115">
        <v>417</v>
      </c>
      <c r="B127" s="117" t="s">
        <v>398</v>
      </c>
      <c r="C127" s="115"/>
      <c r="D127" s="115">
        <v>1</v>
      </c>
      <c r="E127" s="115">
        <v>3</v>
      </c>
      <c r="F127" s="115">
        <v>7</v>
      </c>
      <c r="G127" s="215"/>
      <c r="H127" s="216"/>
      <c r="I127" s="217"/>
      <c r="J127" s="80"/>
    </row>
    <row r="128" spans="1:10">
      <c r="A128" s="115">
        <v>419</v>
      </c>
      <c r="B128" s="117" t="s">
        <v>399</v>
      </c>
      <c r="C128" s="115"/>
      <c r="D128" s="115">
        <v>1</v>
      </c>
      <c r="E128" s="115">
        <v>3</v>
      </c>
      <c r="F128" s="115">
        <v>8</v>
      </c>
      <c r="G128" s="215"/>
      <c r="H128" s="216"/>
      <c r="I128" s="217"/>
      <c r="J128" s="80"/>
    </row>
    <row r="129" spans="1:10" ht="13.5">
      <c r="A129" s="115">
        <v>408</v>
      </c>
      <c r="B129" s="75" t="s">
        <v>400</v>
      </c>
      <c r="C129" s="115"/>
      <c r="D129" s="115">
        <v>1</v>
      </c>
      <c r="E129" s="115">
        <v>3</v>
      </c>
      <c r="F129" s="115">
        <v>9</v>
      </c>
      <c r="G129" s="215"/>
      <c r="H129" s="216"/>
      <c r="I129" s="217"/>
      <c r="J129" s="80"/>
    </row>
    <row r="130" spans="1:10" ht="26.25">
      <c r="A130" s="115"/>
      <c r="B130" s="75" t="s">
        <v>401</v>
      </c>
      <c r="C130" s="115"/>
      <c r="D130" s="115">
        <v>1</v>
      </c>
      <c r="E130" s="115">
        <v>4</v>
      </c>
      <c r="F130" s="115">
        <v>0</v>
      </c>
      <c r="G130" s="202">
        <f>G131+G139+G145+G146+G150+G151+G152+G153</f>
        <v>45543126</v>
      </c>
      <c r="H130" s="203"/>
      <c r="I130" s="204"/>
      <c r="J130" s="78">
        <v>48283369</v>
      </c>
    </row>
    <row r="131" spans="1:10" ht="13.5">
      <c r="A131" s="115">
        <v>42</v>
      </c>
      <c r="B131" s="75" t="s">
        <v>402</v>
      </c>
      <c r="C131" s="115"/>
      <c r="D131" s="115">
        <v>1</v>
      </c>
      <c r="E131" s="115">
        <v>4</v>
      </c>
      <c r="F131" s="115">
        <v>1</v>
      </c>
      <c r="G131" s="202">
        <f>G132+G133+G134+G135+G136+G137+G138</f>
        <v>27183534</v>
      </c>
      <c r="H131" s="203"/>
      <c r="I131" s="204"/>
      <c r="J131" s="78">
        <v>21404719</v>
      </c>
    </row>
    <row r="132" spans="1:10" ht="25.5" customHeight="1">
      <c r="A132" s="115">
        <v>420</v>
      </c>
      <c r="B132" s="117" t="s">
        <v>403</v>
      </c>
      <c r="C132" s="115"/>
      <c r="D132" s="115">
        <v>1</v>
      </c>
      <c r="E132" s="115">
        <v>4</v>
      </c>
      <c r="F132" s="115">
        <v>2</v>
      </c>
      <c r="G132" s="224">
        <v>0</v>
      </c>
      <c r="H132" s="225"/>
      <c r="I132" s="226"/>
      <c r="J132" s="80">
        <v>0</v>
      </c>
    </row>
    <row r="133" spans="1:10">
      <c r="A133" s="115">
        <v>421</v>
      </c>
      <c r="B133" s="117" t="s">
        <v>404</v>
      </c>
      <c r="C133" s="115"/>
      <c r="D133" s="115">
        <v>1</v>
      </c>
      <c r="E133" s="115">
        <v>4</v>
      </c>
      <c r="F133" s="115">
        <v>3</v>
      </c>
      <c r="G133" s="224">
        <v>0</v>
      </c>
      <c r="H133" s="225"/>
      <c r="I133" s="226"/>
      <c r="J133" s="80">
        <v>0</v>
      </c>
    </row>
    <row r="134" spans="1:10">
      <c r="A134" s="115">
        <v>422</v>
      </c>
      <c r="B134" s="117" t="s">
        <v>405</v>
      </c>
      <c r="C134" s="115" t="s">
        <v>406</v>
      </c>
      <c r="D134" s="115">
        <v>1</v>
      </c>
      <c r="E134" s="115">
        <v>4</v>
      </c>
      <c r="F134" s="115">
        <v>4</v>
      </c>
      <c r="G134" s="224">
        <v>24823793</v>
      </c>
      <c r="H134" s="225"/>
      <c r="I134" s="226"/>
      <c r="J134" s="80">
        <v>16340847</v>
      </c>
    </row>
    <row r="135" spans="1:10">
      <c r="A135" s="115">
        <v>423</v>
      </c>
      <c r="B135" s="117" t="s">
        <v>407</v>
      </c>
      <c r="C135" s="115"/>
      <c r="D135" s="115">
        <v>1</v>
      </c>
      <c r="E135" s="115">
        <v>4</v>
      </c>
      <c r="F135" s="115">
        <v>5</v>
      </c>
      <c r="G135" s="224">
        <v>0</v>
      </c>
      <c r="H135" s="225"/>
      <c r="I135" s="226"/>
      <c r="J135" s="80">
        <v>0</v>
      </c>
    </row>
    <row r="136" spans="1:10">
      <c r="A136" s="115" t="s">
        <v>408</v>
      </c>
      <c r="B136" s="117" t="s">
        <v>409</v>
      </c>
      <c r="C136" s="115" t="s">
        <v>410</v>
      </c>
      <c r="D136" s="115">
        <v>1</v>
      </c>
      <c r="E136" s="115">
        <v>4</v>
      </c>
      <c r="F136" s="115">
        <v>6</v>
      </c>
      <c r="G136" s="224">
        <v>2352089</v>
      </c>
      <c r="H136" s="225"/>
      <c r="I136" s="226"/>
      <c r="J136" s="80">
        <v>5056322</v>
      </c>
    </row>
    <row r="137" spans="1:10" ht="25.5">
      <c r="A137" s="115">
        <v>427</v>
      </c>
      <c r="B137" s="117" t="s">
        <v>411</v>
      </c>
      <c r="C137" s="115"/>
      <c r="D137" s="115">
        <v>1</v>
      </c>
      <c r="E137" s="115">
        <v>4</v>
      </c>
      <c r="F137" s="115">
        <v>7</v>
      </c>
      <c r="G137" s="224">
        <v>0</v>
      </c>
      <c r="H137" s="225"/>
      <c r="I137" s="226"/>
      <c r="J137" s="80">
        <v>0</v>
      </c>
    </row>
    <row r="138" spans="1:10">
      <c r="A138" s="115">
        <v>429</v>
      </c>
      <c r="B138" s="117" t="s">
        <v>412</v>
      </c>
      <c r="C138" s="115"/>
      <c r="D138" s="115">
        <v>1</v>
      </c>
      <c r="E138" s="115">
        <v>4</v>
      </c>
      <c r="F138" s="115">
        <v>8</v>
      </c>
      <c r="G138" s="224">
        <v>7652</v>
      </c>
      <c r="H138" s="225"/>
      <c r="I138" s="226"/>
      <c r="J138" s="80">
        <v>7550</v>
      </c>
    </row>
    <row r="139" spans="1:10" ht="13.5">
      <c r="A139" s="115">
        <v>43</v>
      </c>
      <c r="B139" s="75" t="s">
        <v>413</v>
      </c>
      <c r="C139" s="115"/>
      <c r="D139" s="115">
        <v>1</v>
      </c>
      <c r="E139" s="115">
        <v>4</v>
      </c>
      <c r="F139" s="115">
        <v>9</v>
      </c>
      <c r="G139" s="202">
        <f>G140+G141+G142+G143+G144</f>
        <v>6319357</v>
      </c>
      <c r="H139" s="203"/>
      <c r="I139" s="204"/>
      <c r="J139" s="78">
        <v>13455450</v>
      </c>
    </row>
    <row r="140" spans="1:10">
      <c r="A140" s="115">
        <v>430</v>
      </c>
      <c r="B140" s="117" t="s">
        <v>414</v>
      </c>
      <c r="C140" s="115"/>
      <c r="D140" s="115">
        <v>1</v>
      </c>
      <c r="E140" s="115">
        <v>5</v>
      </c>
      <c r="F140" s="115">
        <v>0</v>
      </c>
      <c r="G140" s="224">
        <v>0</v>
      </c>
      <c r="H140" s="225"/>
      <c r="I140" s="226"/>
      <c r="J140" s="80">
        <v>0</v>
      </c>
    </row>
    <row r="141" spans="1:10">
      <c r="A141" s="115">
        <v>431</v>
      </c>
      <c r="B141" s="117" t="s">
        <v>415</v>
      </c>
      <c r="C141" s="115"/>
      <c r="D141" s="115">
        <v>1</v>
      </c>
      <c r="E141" s="115">
        <v>5</v>
      </c>
      <c r="F141" s="115">
        <v>1</v>
      </c>
      <c r="G141" s="224">
        <v>0</v>
      </c>
      <c r="H141" s="225"/>
      <c r="I141" s="226"/>
      <c r="J141" s="80">
        <v>0</v>
      </c>
    </row>
    <row r="142" spans="1:10" ht="12.75" customHeight="1">
      <c r="A142" s="115">
        <v>432</v>
      </c>
      <c r="B142" s="117" t="s">
        <v>416</v>
      </c>
      <c r="C142" s="115"/>
      <c r="D142" s="115">
        <v>1</v>
      </c>
      <c r="E142" s="115">
        <v>5</v>
      </c>
      <c r="F142" s="115">
        <v>2</v>
      </c>
      <c r="G142" s="224">
        <v>2280779</v>
      </c>
      <c r="H142" s="225"/>
      <c r="I142" s="226"/>
      <c r="J142" s="80">
        <v>4365116</v>
      </c>
    </row>
    <row r="143" spans="1:10" ht="12.75" customHeight="1">
      <c r="A143" s="115">
        <v>433</v>
      </c>
      <c r="B143" s="117" t="s">
        <v>417</v>
      </c>
      <c r="C143" s="115" t="s">
        <v>418</v>
      </c>
      <c r="D143" s="115">
        <v>1</v>
      </c>
      <c r="E143" s="115">
        <v>5</v>
      </c>
      <c r="F143" s="115">
        <v>3</v>
      </c>
      <c r="G143" s="224">
        <v>4038578</v>
      </c>
      <c r="H143" s="225"/>
      <c r="I143" s="226"/>
      <c r="J143" s="80">
        <v>9090334</v>
      </c>
    </row>
    <row r="144" spans="1:10" ht="12.75" customHeight="1">
      <c r="A144" s="115">
        <v>439</v>
      </c>
      <c r="B144" s="117" t="s">
        <v>419</v>
      </c>
      <c r="C144" s="115"/>
      <c r="D144" s="115">
        <v>1</v>
      </c>
      <c r="E144" s="115">
        <v>5</v>
      </c>
      <c r="F144" s="115">
        <v>4</v>
      </c>
      <c r="G144" s="224">
        <v>0</v>
      </c>
      <c r="H144" s="225"/>
      <c r="I144" s="226"/>
      <c r="J144" s="80">
        <v>0</v>
      </c>
    </row>
    <row r="145" spans="1:10" ht="13.5" customHeight="1">
      <c r="A145" s="115">
        <v>44</v>
      </c>
      <c r="B145" s="75" t="s">
        <v>420</v>
      </c>
      <c r="C145" s="115"/>
      <c r="D145" s="115">
        <v>1</v>
      </c>
      <c r="E145" s="115">
        <v>5</v>
      </c>
      <c r="F145" s="115">
        <v>5</v>
      </c>
      <c r="G145" s="215"/>
      <c r="H145" s="216"/>
      <c r="I145" s="217"/>
      <c r="J145" s="80"/>
    </row>
    <row r="146" spans="1:10" ht="27">
      <c r="A146" s="115">
        <v>45</v>
      </c>
      <c r="B146" s="75" t="s">
        <v>421</v>
      </c>
      <c r="C146" s="115"/>
      <c r="D146" s="115">
        <v>1</v>
      </c>
      <c r="E146" s="115">
        <v>5</v>
      </c>
      <c r="F146" s="115">
        <v>6</v>
      </c>
      <c r="G146" s="202">
        <f>G147+G148+G149</f>
        <v>2390466</v>
      </c>
      <c r="H146" s="203"/>
      <c r="I146" s="204"/>
      <c r="J146" s="78">
        <v>5790818</v>
      </c>
    </row>
    <row r="147" spans="1:10" ht="12.75" customHeight="1">
      <c r="A147" s="115" t="s">
        <v>422</v>
      </c>
      <c r="B147" s="117" t="s">
        <v>423</v>
      </c>
      <c r="C147" s="115"/>
      <c r="D147" s="115">
        <v>1</v>
      </c>
      <c r="E147" s="115">
        <v>5</v>
      </c>
      <c r="F147" s="115">
        <v>7</v>
      </c>
      <c r="G147" s="224">
        <v>1917481</v>
      </c>
      <c r="H147" s="225"/>
      <c r="I147" s="226"/>
      <c r="J147" s="80">
        <v>4053587</v>
      </c>
    </row>
    <row r="148" spans="1:10" ht="25.5">
      <c r="A148" s="115" t="s">
        <v>424</v>
      </c>
      <c r="B148" s="117" t="s">
        <v>425</v>
      </c>
      <c r="C148" s="115"/>
      <c r="D148" s="115">
        <v>1</v>
      </c>
      <c r="E148" s="115">
        <v>5</v>
      </c>
      <c r="F148" s="115">
        <v>8</v>
      </c>
      <c r="G148" s="224"/>
      <c r="H148" s="225"/>
      <c r="I148" s="226"/>
      <c r="J148" s="80">
        <v>0</v>
      </c>
    </row>
    <row r="149" spans="1:10">
      <c r="A149" s="115" t="s">
        <v>426</v>
      </c>
      <c r="B149" s="117" t="s">
        <v>427</v>
      </c>
      <c r="C149" s="115"/>
      <c r="D149" s="115">
        <v>1</v>
      </c>
      <c r="E149" s="115">
        <v>5</v>
      </c>
      <c r="F149" s="115">
        <v>9</v>
      </c>
      <c r="G149" s="224">
        <v>472985</v>
      </c>
      <c r="H149" s="225"/>
      <c r="I149" s="226"/>
      <c r="J149" s="80">
        <v>1737231</v>
      </c>
    </row>
    <row r="150" spans="1:10" ht="13.5">
      <c r="A150" s="115">
        <v>46</v>
      </c>
      <c r="B150" s="75" t="s">
        <v>428</v>
      </c>
      <c r="C150" s="115"/>
      <c r="D150" s="115">
        <v>1</v>
      </c>
      <c r="E150" s="115">
        <v>6</v>
      </c>
      <c r="F150" s="115">
        <v>0</v>
      </c>
      <c r="G150" s="221">
        <v>9328909</v>
      </c>
      <c r="H150" s="222"/>
      <c r="I150" s="223"/>
      <c r="J150" s="78">
        <v>6601252</v>
      </c>
    </row>
    <row r="151" spans="1:10" ht="13.5">
      <c r="A151" s="115">
        <v>47</v>
      </c>
      <c r="B151" s="75" t="s">
        <v>429</v>
      </c>
      <c r="C151" s="115"/>
      <c r="D151" s="115">
        <v>1</v>
      </c>
      <c r="E151" s="115">
        <v>6</v>
      </c>
      <c r="F151" s="115">
        <v>1</v>
      </c>
      <c r="G151" s="221"/>
      <c r="H151" s="222"/>
      <c r="I151" s="223"/>
      <c r="J151" s="78">
        <v>0</v>
      </c>
    </row>
    <row r="152" spans="1:10" ht="13.5">
      <c r="A152" s="115" t="s">
        <v>430</v>
      </c>
      <c r="B152" s="75" t="s">
        <v>431</v>
      </c>
      <c r="C152" s="115"/>
      <c r="D152" s="115">
        <v>1</v>
      </c>
      <c r="E152" s="115">
        <v>6</v>
      </c>
      <c r="F152" s="115">
        <v>2</v>
      </c>
      <c r="G152" s="221">
        <v>300910</v>
      </c>
      <c r="H152" s="222"/>
      <c r="I152" s="223"/>
      <c r="J152" s="78">
        <v>306333</v>
      </c>
    </row>
    <row r="153" spans="1:10" ht="13.5">
      <c r="A153" s="115">
        <v>481</v>
      </c>
      <c r="B153" s="75" t="s">
        <v>432</v>
      </c>
      <c r="C153" s="115"/>
      <c r="D153" s="115">
        <v>1</v>
      </c>
      <c r="E153" s="115">
        <v>6</v>
      </c>
      <c r="F153" s="115">
        <v>3</v>
      </c>
      <c r="G153" s="221">
        <v>19950</v>
      </c>
      <c r="H153" s="222"/>
      <c r="I153" s="223"/>
      <c r="J153" s="78">
        <v>724797</v>
      </c>
    </row>
    <row r="154" spans="1:10" ht="13.5">
      <c r="A154" s="115" t="s">
        <v>433</v>
      </c>
      <c r="B154" s="75" t="s">
        <v>434</v>
      </c>
      <c r="C154" s="115"/>
      <c r="D154" s="115">
        <v>1</v>
      </c>
      <c r="E154" s="115">
        <v>6</v>
      </c>
      <c r="F154" s="115">
        <v>4</v>
      </c>
      <c r="G154" s="221">
        <v>18808812</v>
      </c>
      <c r="H154" s="222"/>
      <c r="I154" s="223"/>
      <c r="J154" s="78">
        <v>21783616</v>
      </c>
    </row>
    <row r="155" spans="1:10" ht="13.5">
      <c r="A155" s="115">
        <v>495</v>
      </c>
      <c r="B155" s="75" t="s">
        <v>435</v>
      </c>
      <c r="C155" s="115"/>
      <c r="D155" s="115">
        <v>1</v>
      </c>
      <c r="E155" s="115">
        <v>6</v>
      </c>
      <c r="F155" s="115">
        <v>5</v>
      </c>
      <c r="G155" s="221"/>
      <c r="H155" s="222"/>
      <c r="I155" s="223"/>
      <c r="J155" s="80"/>
    </row>
    <row r="156" spans="1:10" ht="26.25">
      <c r="A156" s="115"/>
      <c r="B156" s="75" t="s">
        <v>436</v>
      </c>
      <c r="C156" s="115"/>
      <c r="D156" s="115">
        <v>1</v>
      </c>
      <c r="E156" s="115">
        <v>6</v>
      </c>
      <c r="F156" s="115">
        <v>6</v>
      </c>
      <c r="G156" s="202">
        <f>G91+G118+G121+G129+G130+G154+G155</f>
        <v>260864740</v>
      </c>
      <c r="H156" s="203"/>
      <c r="I156" s="204"/>
      <c r="J156" s="78">
        <v>246839267</v>
      </c>
    </row>
    <row r="157" spans="1:10">
      <c r="A157" s="115">
        <v>89</v>
      </c>
      <c r="B157" s="117" t="s">
        <v>437</v>
      </c>
      <c r="C157" s="115"/>
      <c r="D157" s="115">
        <v>1</v>
      </c>
      <c r="E157" s="115">
        <v>6</v>
      </c>
      <c r="F157" s="115">
        <v>7</v>
      </c>
      <c r="G157" s="230">
        <v>801015</v>
      </c>
      <c r="H157" s="231"/>
      <c r="I157" s="232"/>
      <c r="J157" s="81">
        <v>771015</v>
      </c>
    </row>
    <row r="158" spans="1:10" ht="13.5">
      <c r="A158" s="115"/>
      <c r="B158" s="117" t="s">
        <v>438</v>
      </c>
      <c r="C158" s="115"/>
      <c r="D158" s="115">
        <v>1</v>
      </c>
      <c r="E158" s="115">
        <v>6</v>
      </c>
      <c r="F158" s="115">
        <v>8</v>
      </c>
      <c r="G158" s="202">
        <f>SUM(G156:I157)</f>
        <v>261665755</v>
      </c>
      <c r="H158" s="203"/>
      <c r="I158" s="204"/>
      <c r="J158" s="78">
        <v>247610282</v>
      </c>
    </row>
    <row r="159" spans="1:10">
      <c r="G159" s="120"/>
      <c r="I159" s="120"/>
    </row>
    <row r="160" spans="1:10">
      <c r="I160" s="120"/>
    </row>
    <row r="161" spans="2:10">
      <c r="B161" s="188" t="s">
        <v>224</v>
      </c>
      <c r="C161" s="188"/>
      <c r="E161" s="45"/>
      <c r="F161" s="45"/>
      <c r="G161" s="45"/>
      <c r="H161" s="45"/>
      <c r="I161" s="100"/>
      <c r="J161" s="63" t="s">
        <v>225</v>
      </c>
    </row>
    <row r="162" spans="2:10">
      <c r="B162" s="188" t="s">
        <v>682</v>
      </c>
      <c r="C162" s="188"/>
      <c r="E162" s="45"/>
      <c r="F162" s="45"/>
      <c r="G162" s="45"/>
      <c r="H162" s="45"/>
      <c r="I162" s="118" t="s">
        <v>226</v>
      </c>
      <c r="J162" s="63" t="s">
        <v>50</v>
      </c>
    </row>
    <row r="164" spans="2:10">
      <c r="B164" s="38" t="s">
        <v>212</v>
      </c>
    </row>
    <row r="167" spans="2:10">
      <c r="I167" s="120"/>
    </row>
  </sheetData>
  <mergeCells count="97">
    <mergeCell ref="G158:I158"/>
    <mergeCell ref="B161:C161"/>
    <mergeCell ref="B162:C162"/>
    <mergeCell ref="G152:I152"/>
    <mergeCell ref="G153:I153"/>
    <mergeCell ref="G154:I154"/>
    <mergeCell ref="G155:I155"/>
    <mergeCell ref="G156:I156"/>
    <mergeCell ref="G157:I157"/>
    <mergeCell ref="G151:I151"/>
    <mergeCell ref="G140:I140"/>
    <mergeCell ref="G141:I141"/>
    <mergeCell ref="G142:I142"/>
    <mergeCell ref="G143:I143"/>
    <mergeCell ref="G144:I144"/>
    <mergeCell ref="G145:I145"/>
    <mergeCell ref="G146:I146"/>
    <mergeCell ref="G147:I147"/>
    <mergeCell ref="G148:I148"/>
    <mergeCell ref="G149:I149"/>
    <mergeCell ref="G150:I150"/>
    <mergeCell ref="G139:I139"/>
    <mergeCell ref="G128:I128"/>
    <mergeCell ref="G129:I129"/>
    <mergeCell ref="G130:I130"/>
    <mergeCell ref="G131:I131"/>
    <mergeCell ref="G132:I132"/>
    <mergeCell ref="G133:I133"/>
    <mergeCell ref="G134:I134"/>
    <mergeCell ref="G135:I135"/>
    <mergeCell ref="G136:I136"/>
    <mergeCell ref="G137:I137"/>
    <mergeCell ref="G138:I138"/>
    <mergeCell ref="G127:I127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25:I125"/>
    <mergeCell ref="G126:I126"/>
    <mergeCell ref="G115:I115"/>
    <mergeCell ref="G104:I104"/>
    <mergeCell ref="G105:I105"/>
    <mergeCell ref="G106:I106"/>
    <mergeCell ref="G107:I107"/>
    <mergeCell ref="G108:I108"/>
    <mergeCell ref="G109:I109"/>
    <mergeCell ref="G110:I110"/>
    <mergeCell ref="G111:I111"/>
    <mergeCell ref="G112:I112"/>
    <mergeCell ref="G113:I113"/>
    <mergeCell ref="G114:I114"/>
    <mergeCell ref="G103:I103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101:I101"/>
    <mergeCell ref="G102:I102"/>
    <mergeCell ref="G91:I91"/>
    <mergeCell ref="D16:F16"/>
    <mergeCell ref="G16:I16"/>
    <mergeCell ref="D17:F17"/>
    <mergeCell ref="G17:I17"/>
    <mergeCell ref="D18:F18"/>
    <mergeCell ref="D19:F19"/>
    <mergeCell ref="D20:F20"/>
    <mergeCell ref="D89:F89"/>
    <mergeCell ref="G89:I89"/>
    <mergeCell ref="D90:F90"/>
    <mergeCell ref="G90:I90"/>
    <mergeCell ref="H9:I9"/>
    <mergeCell ref="A11:J11"/>
    <mergeCell ref="A12:J12"/>
    <mergeCell ref="A14:A18"/>
    <mergeCell ref="B14:B18"/>
    <mergeCell ref="C14:C18"/>
    <mergeCell ref="D14:F14"/>
    <mergeCell ref="G14:I14"/>
    <mergeCell ref="D15:F15"/>
    <mergeCell ref="G15:I15"/>
    <mergeCell ref="H8:I8"/>
    <mergeCell ref="B3:J3"/>
    <mergeCell ref="B4:J4"/>
    <mergeCell ref="B5:J5"/>
    <mergeCell ref="B6:J6"/>
    <mergeCell ref="B7:J7"/>
  </mergeCells>
  <printOptions horizontalCentered="1"/>
  <pageMargins left="0.7" right="0.7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2"/>
  <sheetViews>
    <sheetView topLeftCell="A64" zoomScaleNormal="100" zoomScaleSheetLayoutView="100" workbookViewId="0">
      <selection activeCell="K16" sqref="K16"/>
    </sheetView>
  </sheetViews>
  <sheetFormatPr defaultRowHeight="12.75"/>
  <cols>
    <col min="1" max="1" width="17.5703125" style="38" customWidth="1"/>
    <col min="2" max="2" width="44.7109375" style="38" customWidth="1"/>
    <col min="3" max="3" width="8.42578125" style="38" customWidth="1"/>
    <col min="4" max="4" width="5.7109375" style="38" customWidth="1"/>
    <col min="5" max="5" width="2.5703125" style="38" customWidth="1"/>
    <col min="6" max="6" width="7.42578125" style="38" customWidth="1"/>
    <col min="7" max="7" width="2.85546875" style="38" customWidth="1"/>
    <col min="8" max="8" width="8.140625" style="38" customWidth="1"/>
    <col min="9" max="9" width="12.7109375" style="38" customWidth="1"/>
    <col min="10" max="10" width="16" style="38" customWidth="1"/>
    <col min="11" max="11" width="2.42578125" style="38" customWidth="1"/>
    <col min="12" max="16384" width="9.140625" style="38"/>
  </cols>
  <sheetData>
    <row r="1" spans="1:10" ht="13.5">
      <c r="J1" s="39" t="s">
        <v>1</v>
      </c>
    </row>
    <row r="2" spans="1:10" ht="13.5">
      <c r="J2" s="64" t="s">
        <v>439</v>
      </c>
    </row>
    <row r="3" spans="1:10">
      <c r="A3" s="41" t="s">
        <v>52</v>
      </c>
      <c r="B3" s="234" t="s">
        <v>53</v>
      </c>
      <c r="C3" s="235"/>
      <c r="D3" s="235"/>
      <c r="E3" s="235"/>
      <c r="F3" s="235"/>
      <c r="G3" s="235"/>
      <c r="H3" s="235"/>
      <c r="I3" s="235"/>
      <c r="J3" s="236"/>
    </row>
    <row r="4" spans="1:10">
      <c r="A4" s="41" t="s">
        <v>54</v>
      </c>
      <c r="B4" s="234" t="s">
        <v>10</v>
      </c>
      <c r="C4" s="235"/>
      <c r="D4" s="235"/>
      <c r="E4" s="235"/>
      <c r="F4" s="235"/>
      <c r="G4" s="235"/>
      <c r="H4" s="235"/>
      <c r="I4" s="235"/>
      <c r="J4" s="236"/>
    </row>
    <row r="5" spans="1:10">
      <c r="A5" s="41" t="s">
        <v>55</v>
      </c>
      <c r="B5" s="234" t="s">
        <v>56</v>
      </c>
      <c r="C5" s="235"/>
      <c r="D5" s="235"/>
      <c r="E5" s="235"/>
      <c r="F5" s="235"/>
      <c r="G5" s="235"/>
      <c r="H5" s="235"/>
      <c r="I5" s="235"/>
      <c r="J5" s="236"/>
    </row>
    <row r="6" spans="1:10">
      <c r="A6" s="41" t="s">
        <v>57</v>
      </c>
      <c r="B6" s="237" t="s">
        <v>58</v>
      </c>
      <c r="C6" s="238"/>
      <c r="D6" s="238"/>
      <c r="E6" s="238"/>
      <c r="F6" s="238"/>
      <c r="G6" s="238"/>
      <c r="H6" s="238"/>
      <c r="I6" s="238"/>
      <c r="J6" s="239"/>
    </row>
    <row r="7" spans="1:10" ht="15.75" customHeight="1">
      <c r="A7" s="41" t="s">
        <v>59</v>
      </c>
      <c r="B7" s="237" t="s">
        <v>58</v>
      </c>
      <c r="C7" s="238"/>
      <c r="D7" s="238"/>
      <c r="E7" s="238"/>
      <c r="F7" s="238"/>
      <c r="G7" s="238"/>
      <c r="H7" s="238"/>
      <c r="I7" s="238"/>
      <c r="J7" s="239"/>
    </row>
    <row r="8" spans="1:10" ht="15.75" customHeight="1">
      <c r="F8" s="60"/>
      <c r="G8" s="60"/>
      <c r="H8" s="134"/>
      <c r="I8" s="60"/>
      <c r="J8" s="60"/>
    </row>
    <row r="10" spans="1:10" ht="13.5" thickBot="1">
      <c r="A10" s="233" t="s">
        <v>440</v>
      </c>
      <c r="B10" s="233"/>
      <c r="C10" s="233"/>
      <c r="D10" s="233"/>
      <c r="E10" s="233"/>
      <c r="F10" s="233"/>
      <c r="G10" s="233"/>
      <c r="H10" s="233"/>
      <c r="I10" s="233"/>
      <c r="J10" s="233"/>
    </row>
    <row r="11" spans="1:10" ht="14.25" thickTop="1" thickBot="1">
      <c r="A11" s="241" t="s">
        <v>441</v>
      </c>
      <c r="B11" s="241"/>
      <c r="C11" s="241"/>
      <c r="D11" s="241"/>
      <c r="E11" s="241"/>
      <c r="F11" s="241"/>
      <c r="G11" s="241"/>
      <c r="H11" s="241"/>
      <c r="I11" s="241"/>
      <c r="J11" s="241"/>
    </row>
    <row r="12" spans="1:10" ht="13.5" thickTop="1">
      <c r="A12" s="82"/>
      <c r="B12" s="82"/>
      <c r="C12" s="82"/>
      <c r="D12" s="82"/>
      <c r="E12" s="82"/>
      <c r="F12" s="82"/>
      <c r="G12" s="82"/>
      <c r="H12" s="82"/>
      <c r="I12" s="82"/>
    </row>
    <row r="13" spans="1:10">
      <c r="B13" s="188" t="s">
        <v>675</v>
      </c>
      <c r="C13" s="188"/>
      <c r="D13" s="188"/>
      <c r="E13" s="188"/>
      <c r="F13" s="188"/>
      <c r="G13" s="188"/>
      <c r="H13" s="188"/>
      <c r="I13" s="188"/>
    </row>
    <row r="15" spans="1:10">
      <c r="J15" s="83" t="s">
        <v>442</v>
      </c>
    </row>
    <row r="16" spans="1:10" ht="12.75" customHeight="1">
      <c r="A16" s="150" t="s">
        <v>443</v>
      </c>
      <c r="B16" s="190" t="s">
        <v>444</v>
      </c>
      <c r="C16" s="242" t="s">
        <v>64</v>
      </c>
      <c r="D16" s="190" t="s">
        <v>445</v>
      </c>
      <c r="E16" s="190" t="s">
        <v>446</v>
      </c>
      <c r="F16" s="190"/>
      <c r="G16" s="190"/>
      <c r="H16" s="135"/>
      <c r="I16" s="190" t="s">
        <v>231</v>
      </c>
      <c r="J16" s="190"/>
    </row>
    <row r="17" spans="1:11" ht="12.75" customHeight="1">
      <c r="A17" s="196"/>
      <c r="B17" s="190"/>
      <c r="C17" s="242"/>
      <c r="D17" s="190"/>
      <c r="E17" s="190"/>
      <c r="F17" s="190"/>
      <c r="G17" s="190"/>
      <c r="H17" s="135"/>
      <c r="I17" s="190"/>
      <c r="J17" s="190"/>
    </row>
    <row r="18" spans="1:11" ht="15.75" customHeight="1">
      <c r="A18" s="196"/>
      <c r="B18" s="190"/>
      <c r="C18" s="242"/>
      <c r="D18" s="190"/>
      <c r="E18" s="190"/>
      <c r="F18" s="190"/>
      <c r="G18" s="190"/>
      <c r="H18" s="135"/>
      <c r="I18" s="190"/>
      <c r="J18" s="190"/>
    </row>
    <row r="19" spans="1:11" ht="25.5" customHeight="1">
      <c r="A19" s="196"/>
      <c r="B19" s="190"/>
      <c r="C19" s="242"/>
      <c r="D19" s="190"/>
      <c r="E19" s="190"/>
      <c r="F19" s="190"/>
      <c r="G19" s="190"/>
      <c r="H19" s="135"/>
      <c r="I19" s="190" t="s">
        <v>447</v>
      </c>
      <c r="J19" s="190" t="s">
        <v>448</v>
      </c>
    </row>
    <row r="20" spans="1:11">
      <c r="A20" s="197"/>
      <c r="B20" s="190"/>
      <c r="C20" s="242"/>
      <c r="D20" s="190"/>
      <c r="E20" s="190"/>
      <c r="F20" s="190"/>
      <c r="G20" s="190"/>
      <c r="H20" s="135"/>
      <c r="I20" s="190"/>
      <c r="J20" s="190"/>
    </row>
    <row r="21" spans="1:11">
      <c r="A21" s="53">
        <v>1</v>
      </c>
      <c r="B21" s="53">
        <v>2</v>
      </c>
      <c r="C21" s="53">
        <v>3</v>
      </c>
      <c r="D21" s="53">
        <v>4</v>
      </c>
      <c r="E21" s="147">
        <v>5</v>
      </c>
      <c r="F21" s="147"/>
      <c r="G21" s="147"/>
      <c r="H21" s="132"/>
      <c r="I21" s="53">
        <v>6</v>
      </c>
      <c r="J21" s="53">
        <v>7</v>
      </c>
    </row>
    <row r="22" spans="1:11" ht="27" customHeight="1">
      <c r="A22" s="53"/>
      <c r="B22" s="84" t="s">
        <v>449</v>
      </c>
      <c r="C22" s="53"/>
      <c r="D22" s="53"/>
      <c r="E22" s="147"/>
      <c r="F22" s="147"/>
      <c r="G22" s="147"/>
      <c r="H22" s="132"/>
      <c r="I22" s="53"/>
      <c r="J22" s="53"/>
    </row>
    <row r="23" spans="1:11" ht="15" customHeight="1">
      <c r="A23" s="53" t="s">
        <v>450</v>
      </c>
      <c r="B23" s="75" t="s">
        <v>451</v>
      </c>
      <c r="C23" s="53" t="s">
        <v>452</v>
      </c>
      <c r="D23" s="53"/>
      <c r="E23" s="53">
        <v>4</v>
      </c>
      <c r="F23" s="53">
        <v>0</v>
      </c>
      <c r="G23" s="53">
        <v>1</v>
      </c>
      <c r="H23" s="132" t="str">
        <f>CONCATENATE(E23,F23,G23)</f>
        <v>401</v>
      </c>
      <c r="I23" s="87">
        <v>942964</v>
      </c>
      <c r="J23" s="87">
        <v>488044</v>
      </c>
      <c r="K23" s="100"/>
    </row>
    <row r="24" spans="1:11" ht="13.5" customHeight="1">
      <c r="A24" s="53"/>
      <c r="B24" s="58" t="s">
        <v>453</v>
      </c>
      <c r="C24" s="53"/>
      <c r="D24" s="53"/>
      <c r="E24" s="53"/>
      <c r="F24" s="53"/>
      <c r="G24" s="53"/>
      <c r="H24" s="132"/>
      <c r="I24" s="89"/>
      <c r="J24" s="89"/>
      <c r="K24" s="100"/>
    </row>
    <row r="25" spans="1:11" ht="26.25" customHeight="1">
      <c r="A25" s="53" t="s">
        <v>454</v>
      </c>
      <c r="B25" s="58" t="s">
        <v>455</v>
      </c>
      <c r="C25" s="53"/>
      <c r="D25" s="53" t="s">
        <v>456</v>
      </c>
      <c r="E25" s="53"/>
      <c r="F25" s="53"/>
      <c r="G25" s="53"/>
      <c r="H25" s="132"/>
      <c r="I25" s="89">
        <v>0</v>
      </c>
      <c r="J25" s="89">
        <v>0</v>
      </c>
      <c r="K25" s="100"/>
    </row>
    <row r="26" spans="1:11" ht="15.75" customHeight="1">
      <c r="A26" s="53" t="s">
        <v>457</v>
      </c>
      <c r="B26" s="58" t="s">
        <v>458</v>
      </c>
      <c r="C26" s="53"/>
      <c r="D26" s="53" t="s">
        <v>459</v>
      </c>
      <c r="E26" s="53"/>
      <c r="F26" s="53"/>
      <c r="G26" s="53"/>
      <c r="H26" s="132"/>
      <c r="I26" s="89">
        <v>0</v>
      </c>
      <c r="J26" s="89">
        <v>0</v>
      </c>
      <c r="K26" s="100"/>
    </row>
    <row r="27" spans="1:11" ht="27" customHeight="1">
      <c r="A27" s="53" t="s">
        <v>460</v>
      </c>
      <c r="B27" s="58" t="s">
        <v>461</v>
      </c>
      <c r="C27" s="53"/>
      <c r="D27" s="53" t="s">
        <v>456</v>
      </c>
      <c r="E27" s="53"/>
      <c r="F27" s="53"/>
      <c r="G27" s="53"/>
      <c r="H27" s="132"/>
      <c r="I27" s="89">
        <v>4603912</v>
      </c>
      <c r="J27" s="89">
        <v>4579774</v>
      </c>
      <c r="K27" s="100"/>
    </row>
    <row r="28" spans="1:11" ht="15.75" customHeight="1">
      <c r="A28" s="53" t="s">
        <v>462</v>
      </c>
      <c r="B28" s="58" t="s">
        <v>463</v>
      </c>
      <c r="C28" s="53"/>
      <c r="D28" s="53" t="s">
        <v>459</v>
      </c>
      <c r="E28" s="53"/>
      <c r="F28" s="53"/>
      <c r="G28" s="53"/>
      <c r="H28" s="132"/>
      <c r="I28" s="89">
        <v>2302</v>
      </c>
      <c r="J28" s="89">
        <v>-107113</v>
      </c>
      <c r="K28" s="100"/>
    </row>
    <row r="29" spans="1:11" ht="15.75" customHeight="1">
      <c r="A29" s="53" t="s">
        <v>464</v>
      </c>
      <c r="B29" s="58" t="s">
        <v>465</v>
      </c>
      <c r="C29" s="53"/>
      <c r="D29" s="53" t="s">
        <v>459</v>
      </c>
      <c r="E29" s="53"/>
      <c r="F29" s="53"/>
      <c r="G29" s="53"/>
      <c r="H29" s="132"/>
      <c r="I29" s="89">
        <v>0</v>
      </c>
      <c r="J29" s="89">
        <v>0</v>
      </c>
      <c r="K29" s="100"/>
    </row>
    <row r="30" spans="1:11" ht="13.5" customHeight="1">
      <c r="A30" s="53" t="s">
        <v>466</v>
      </c>
      <c r="B30" s="58" t="s">
        <v>467</v>
      </c>
      <c r="C30" s="53"/>
      <c r="D30" s="53" t="s">
        <v>459</v>
      </c>
      <c r="E30" s="53"/>
      <c r="F30" s="53"/>
      <c r="G30" s="53"/>
      <c r="H30" s="132"/>
      <c r="I30" s="89">
        <v>0</v>
      </c>
      <c r="J30" s="89">
        <v>0</v>
      </c>
      <c r="K30" s="100"/>
    </row>
    <row r="31" spans="1:11" ht="26.25" customHeight="1">
      <c r="A31" s="53" t="s">
        <v>468</v>
      </c>
      <c r="B31" s="58" t="s">
        <v>469</v>
      </c>
      <c r="C31" s="53"/>
      <c r="D31" s="53" t="s">
        <v>459</v>
      </c>
      <c r="E31" s="53"/>
      <c r="F31" s="53"/>
      <c r="G31" s="53"/>
      <c r="H31" s="132"/>
      <c r="I31" s="89"/>
      <c r="J31" s="62"/>
    </row>
    <row r="32" spans="1:11" ht="15.75" customHeight="1">
      <c r="A32" s="77" t="s">
        <v>470</v>
      </c>
      <c r="B32" s="75" t="s">
        <v>471</v>
      </c>
      <c r="C32" s="53"/>
      <c r="D32" s="53"/>
      <c r="E32" s="53">
        <v>4</v>
      </c>
      <c r="F32" s="53">
        <v>0</v>
      </c>
      <c r="G32" s="53">
        <v>2</v>
      </c>
      <c r="H32" s="132" t="str">
        <f>CONCATENATE(E32,F32,G32)</f>
        <v>402</v>
      </c>
      <c r="I32" s="87">
        <f>SUM(I25:I31)</f>
        <v>4606214</v>
      </c>
      <c r="J32" s="87">
        <v>4472661</v>
      </c>
      <c r="K32" s="100"/>
    </row>
    <row r="33" spans="1:11" ht="12.75" customHeight="1">
      <c r="A33" s="53" t="s">
        <v>472</v>
      </c>
      <c r="B33" s="58" t="s">
        <v>473</v>
      </c>
      <c r="C33" s="53"/>
      <c r="D33" s="53" t="s">
        <v>459</v>
      </c>
      <c r="E33" s="53"/>
      <c r="F33" s="53"/>
      <c r="G33" s="53"/>
      <c r="H33" s="132"/>
      <c r="I33" s="85">
        <v>-2694483</v>
      </c>
      <c r="J33" s="85">
        <v>-3356894</v>
      </c>
      <c r="K33" s="100"/>
    </row>
    <row r="34" spans="1:11" ht="13.5" customHeight="1">
      <c r="A34" s="53" t="s">
        <v>474</v>
      </c>
      <c r="B34" s="58" t="s">
        <v>475</v>
      </c>
      <c r="C34" s="53"/>
      <c r="D34" s="53" t="s">
        <v>459</v>
      </c>
      <c r="E34" s="53"/>
      <c r="F34" s="53"/>
      <c r="G34" s="53"/>
      <c r="H34" s="132"/>
      <c r="I34" s="85">
        <v>10608940</v>
      </c>
      <c r="J34" s="85">
        <v>-5714404</v>
      </c>
      <c r="K34" s="100"/>
    </row>
    <row r="35" spans="1:11" ht="14.25" customHeight="1">
      <c r="A35" s="53" t="s">
        <v>476</v>
      </c>
      <c r="B35" s="58" t="s">
        <v>477</v>
      </c>
      <c r="C35" s="53"/>
      <c r="D35" s="53" t="s">
        <v>459</v>
      </c>
      <c r="E35" s="53"/>
      <c r="F35" s="53"/>
      <c r="G35" s="53"/>
      <c r="H35" s="132"/>
      <c r="I35" s="85">
        <v>-2203959</v>
      </c>
      <c r="J35" s="85">
        <v>575997</v>
      </c>
      <c r="K35" s="100"/>
    </row>
    <row r="36" spans="1:11" ht="14.25" customHeight="1">
      <c r="A36" s="53" t="s">
        <v>478</v>
      </c>
      <c r="B36" s="58" t="s">
        <v>479</v>
      </c>
      <c r="C36" s="53"/>
      <c r="D36" s="53" t="s">
        <v>459</v>
      </c>
      <c r="E36" s="53"/>
      <c r="F36" s="53"/>
      <c r="G36" s="53"/>
      <c r="H36" s="132"/>
      <c r="I36" s="85">
        <v>-110861</v>
      </c>
      <c r="J36" s="85">
        <v>-103826</v>
      </c>
      <c r="K36" s="100"/>
    </row>
    <row r="37" spans="1:11" ht="14.25" customHeight="1">
      <c r="A37" s="53" t="s">
        <v>480</v>
      </c>
      <c r="B37" s="58" t="s">
        <v>481</v>
      </c>
      <c r="C37" s="53"/>
      <c r="D37" s="53" t="s">
        <v>459</v>
      </c>
      <c r="E37" s="53"/>
      <c r="F37" s="53"/>
      <c r="G37" s="53"/>
      <c r="H37" s="132"/>
      <c r="I37" s="85">
        <v>-7136093</v>
      </c>
      <c r="J37" s="85">
        <v>-3122534</v>
      </c>
      <c r="K37" s="100"/>
    </row>
    <row r="38" spans="1:11" ht="13.5" customHeight="1">
      <c r="A38" s="53" t="s">
        <v>482</v>
      </c>
      <c r="B38" s="58" t="s">
        <v>483</v>
      </c>
      <c r="C38" s="53"/>
      <c r="D38" s="53" t="s">
        <v>459</v>
      </c>
      <c r="E38" s="53"/>
      <c r="F38" s="53"/>
      <c r="G38" s="53"/>
      <c r="H38" s="132"/>
      <c r="I38" s="85">
        <v>-6096514</v>
      </c>
      <c r="J38" s="85">
        <v>-9684170</v>
      </c>
      <c r="K38" s="100"/>
    </row>
    <row r="39" spans="1:11" ht="15" customHeight="1">
      <c r="A39" s="53" t="s">
        <v>484</v>
      </c>
      <c r="B39" s="58" t="s">
        <v>485</v>
      </c>
      <c r="C39" s="53" t="s">
        <v>486</v>
      </c>
      <c r="D39" s="53" t="s">
        <v>459</v>
      </c>
      <c r="E39" s="53"/>
      <c r="F39" s="53"/>
      <c r="G39" s="53"/>
      <c r="H39" s="132"/>
      <c r="I39" s="85">
        <v>-2974804</v>
      </c>
      <c r="J39" s="85">
        <v>-4966590</v>
      </c>
      <c r="K39" s="100"/>
    </row>
    <row r="40" spans="1:11" ht="15.75" customHeight="1">
      <c r="A40" s="77" t="s">
        <v>487</v>
      </c>
      <c r="B40" s="75" t="s">
        <v>488</v>
      </c>
      <c r="C40" s="53"/>
      <c r="D40" s="53"/>
      <c r="E40" s="53">
        <v>4</v>
      </c>
      <c r="F40" s="53">
        <v>0</v>
      </c>
      <c r="G40" s="53">
        <v>3</v>
      </c>
      <c r="H40" s="132" t="str">
        <f t="shared" ref="H40:H41" si="0">CONCATENATE(E40,F40,G40)</f>
        <v>403</v>
      </c>
      <c r="I40" s="87">
        <f>SUM(I33:I39)</f>
        <v>-10607774</v>
      </c>
      <c r="J40" s="87">
        <v>-26372421</v>
      </c>
      <c r="K40" s="100"/>
    </row>
    <row r="41" spans="1:11" ht="15.75" customHeight="1">
      <c r="A41" s="77" t="s">
        <v>489</v>
      </c>
      <c r="B41" s="75" t="s">
        <v>490</v>
      </c>
      <c r="C41" s="53"/>
      <c r="D41" s="53"/>
      <c r="E41" s="53">
        <v>4</v>
      </c>
      <c r="F41" s="53">
        <v>0</v>
      </c>
      <c r="G41" s="53">
        <v>4</v>
      </c>
      <c r="H41" s="132" t="str">
        <f t="shared" si="0"/>
        <v>404</v>
      </c>
      <c r="I41" s="87">
        <f>(+I23+I32+I40)</f>
        <v>-5058596</v>
      </c>
      <c r="J41" s="87">
        <v>-21411716</v>
      </c>
      <c r="K41" s="100"/>
    </row>
    <row r="42" spans="1:11" ht="15" customHeight="1">
      <c r="A42" s="53"/>
      <c r="B42" s="58" t="s">
        <v>491</v>
      </c>
      <c r="C42" s="53"/>
      <c r="D42" s="53"/>
      <c r="E42" s="53"/>
      <c r="F42" s="53"/>
      <c r="G42" s="53"/>
      <c r="H42" s="132"/>
      <c r="I42" s="56"/>
      <c r="J42" s="124"/>
    </row>
    <row r="43" spans="1:11" ht="15" customHeight="1">
      <c r="A43" s="77" t="s">
        <v>492</v>
      </c>
      <c r="B43" s="75" t="s">
        <v>493</v>
      </c>
      <c r="C43" s="53"/>
      <c r="D43" s="53"/>
      <c r="E43" s="53">
        <v>4</v>
      </c>
      <c r="F43" s="53">
        <v>0</v>
      </c>
      <c r="G43" s="53">
        <v>5</v>
      </c>
      <c r="H43" s="132" t="str">
        <f t="shared" ref="H43:H56" si="1">CONCATENATE(E43,F43,G43)</f>
        <v>405</v>
      </c>
      <c r="I43" s="88">
        <f>SUM(I44:I49)</f>
        <v>431224</v>
      </c>
      <c r="J43" s="88">
        <v>3006041</v>
      </c>
      <c r="K43" s="100"/>
    </row>
    <row r="44" spans="1:11" ht="17.25" customHeight="1">
      <c r="A44" s="53" t="s">
        <v>494</v>
      </c>
      <c r="B44" s="58" t="s">
        <v>495</v>
      </c>
      <c r="C44" s="53"/>
      <c r="D44" s="53" t="s">
        <v>456</v>
      </c>
      <c r="E44" s="53">
        <v>4</v>
      </c>
      <c r="F44" s="53">
        <v>0</v>
      </c>
      <c r="G44" s="53">
        <v>6</v>
      </c>
      <c r="H44" s="132" t="str">
        <f t="shared" si="1"/>
        <v>406</v>
      </c>
      <c r="I44" s="89">
        <v>0</v>
      </c>
      <c r="J44" s="88">
        <v>3006041</v>
      </c>
      <c r="K44" s="100"/>
    </row>
    <row r="45" spans="1:11" ht="15.75" customHeight="1">
      <c r="A45" s="53" t="s">
        <v>496</v>
      </c>
      <c r="B45" s="58" t="s">
        <v>497</v>
      </c>
      <c r="C45" s="53"/>
      <c r="D45" s="53" t="s">
        <v>456</v>
      </c>
      <c r="E45" s="53">
        <v>4</v>
      </c>
      <c r="F45" s="53">
        <v>0</v>
      </c>
      <c r="G45" s="53">
        <v>7</v>
      </c>
      <c r="H45" s="132" t="str">
        <f t="shared" si="1"/>
        <v>407</v>
      </c>
      <c r="I45" s="88">
        <v>0</v>
      </c>
      <c r="J45" s="88">
        <v>0</v>
      </c>
      <c r="K45" s="100"/>
    </row>
    <row r="46" spans="1:11" ht="15" customHeight="1">
      <c r="A46" s="53" t="s">
        <v>498</v>
      </c>
      <c r="B46" s="58" t="s">
        <v>499</v>
      </c>
      <c r="C46" s="53"/>
      <c r="D46" s="53" t="s">
        <v>456</v>
      </c>
      <c r="E46" s="53">
        <v>4</v>
      </c>
      <c r="F46" s="53">
        <v>0</v>
      </c>
      <c r="G46" s="53">
        <v>8</v>
      </c>
      <c r="H46" s="132" t="str">
        <f t="shared" si="1"/>
        <v>408</v>
      </c>
      <c r="I46" s="88">
        <v>0</v>
      </c>
      <c r="J46" s="88">
        <v>0</v>
      </c>
      <c r="K46" s="100"/>
    </row>
    <row r="47" spans="1:11" ht="12.75" customHeight="1">
      <c r="A47" s="53" t="s">
        <v>500</v>
      </c>
      <c r="B47" s="58" t="s">
        <v>501</v>
      </c>
      <c r="C47" s="53"/>
      <c r="D47" s="53" t="s">
        <v>456</v>
      </c>
      <c r="E47" s="53">
        <v>4</v>
      </c>
      <c r="F47" s="53">
        <v>0</v>
      </c>
      <c r="G47" s="53">
        <v>9</v>
      </c>
      <c r="H47" s="132" t="str">
        <f t="shared" si="1"/>
        <v>409</v>
      </c>
      <c r="I47" s="88">
        <v>0</v>
      </c>
      <c r="J47" s="88">
        <v>0</v>
      </c>
      <c r="K47" s="100"/>
    </row>
    <row r="48" spans="1:11" ht="12.75" customHeight="1">
      <c r="A48" s="53" t="s">
        <v>502</v>
      </c>
      <c r="B48" s="58" t="s">
        <v>503</v>
      </c>
      <c r="C48" s="53"/>
      <c r="D48" s="53" t="s">
        <v>456</v>
      </c>
      <c r="E48" s="53">
        <v>4</v>
      </c>
      <c r="F48" s="53">
        <v>1</v>
      </c>
      <c r="G48" s="53">
        <v>0</v>
      </c>
      <c r="H48" s="132" t="str">
        <f t="shared" si="1"/>
        <v>410</v>
      </c>
      <c r="I48" s="88">
        <v>0</v>
      </c>
      <c r="J48" s="88">
        <v>0</v>
      </c>
      <c r="K48" s="100"/>
    </row>
    <row r="49" spans="1:11" ht="13.5" customHeight="1">
      <c r="A49" s="53" t="s">
        <v>504</v>
      </c>
      <c r="B49" s="58" t="s">
        <v>505</v>
      </c>
      <c r="C49" s="53"/>
      <c r="D49" s="53" t="s">
        <v>456</v>
      </c>
      <c r="E49" s="53">
        <v>4</v>
      </c>
      <c r="F49" s="53">
        <v>1</v>
      </c>
      <c r="G49" s="53">
        <v>1</v>
      </c>
      <c r="H49" s="132" t="str">
        <f t="shared" si="1"/>
        <v>411</v>
      </c>
      <c r="I49" s="89">
        <v>431224</v>
      </c>
      <c r="J49" s="88">
        <v>0</v>
      </c>
      <c r="K49" s="100"/>
    </row>
    <row r="50" spans="1:11" ht="15.75" customHeight="1">
      <c r="A50" s="77" t="s">
        <v>506</v>
      </c>
      <c r="B50" s="75" t="s">
        <v>507</v>
      </c>
      <c r="C50" s="53"/>
      <c r="D50" s="53"/>
      <c r="E50" s="53">
        <v>4</v>
      </c>
      <c r="F50" s="53">
        <v>1</v>
      </c>
      <c r="G50" s="53">
        <v>2</v>
      </c>
      <c r="H50" s="132" t="str">
        <f t="shared" si="1"/>
        <v>412</v>
      </c>
      <c r="I50" s="88">
        <f>SUM(I51:I54)</f>
        <v>17458825</v>
      </c>
      <c r="J50" s="88">
        <v>2000959</v>
      </c>
      <c r="K50" s="100"/>
    </row>
    <row r="51" spans="1:11" ht="15" customHeight="1">
      <c r="A51" s="53" t="s">
        <v>508</v>
      </c>
      <c r="B51" s="58" t="s">
        <v>509</v>
      </c>
      <c r="C51" s="53"/>
      <c r="D51" s="53" t="s">
        <v>510</v>
      </c>
      <c r="E51" s="53">
        <v>4</v>
      </c>
      <c r="F51" s="53">
        <v>1</v>
      </c>
      <c r="G51" s="53">
        <v>3</v>
      </c>
      <c r="H51" s="132" t="str">
        <f t="shared" si="1"/>
        <v>413</v>
      </c>
      <c r="I51" s="86">
        <v>0</v>
      </c>
      <c r="J51" s="86">
        <v>2000959</v>
      </c>
      <c r="K51" s="100"/>
    </row>
    <row r="52" spans="1:11" ht="13.5" customHeight="1">
      <c r="A52" s="53" t="s">
        <v>511</v>
      </c>
      <c r="B52" s="58" t="s">
        <v>512</v>
      </c>
      <c r="C52" s="53"/>
      <c r="D52" s="53" t="s">
        <v>510</v>
      </c>
      <c r="E52" s="53">
        <v>4</v>
      </c>
      <c r="F52" s="53">
        <v>1</v>
      </c>
      <c r="G52" s="53">
        <v>4</v>
      </c>
      <c r="H52" s="132" t="str">
        <f t="shared" si="1"/>
        <v>414</v>
      </c>
      <c r="I52" s="86">
        <v>0</v>
      </c>
      <c r="J52" s="86">
        <v>0</v>
      </c>
      <c r="K52" s="100"/>
    </row>
    <row r="53" spans="1:11" ht="14.25" customHeight="1">
      <c r="A53" s="53" t="s">
        <v>513</v>
      </c>
      <c r="B53" s="58" t="s">
        <v>514</v>
      </c>
      <c r="C53" s="53" t="s">
        <v>515</v>
      </c>
      <c r="D53" s="53" t="s">
        <v>510</v>
      </c>
      <c r="E53" s="53">
        <v>4</v>
      </c>
      <c r="F53" s="53">
        <v>1</v>
      </c>
      <c r="G53" s="53">
        <v>5</v>
      </c>
      <c r="H53" s="132" t="str">
        <f t="shared" si="1"/>
        <v>415</v>
      </c>
      <c r="I53" s="86">
        <v>16765822</v>
      </c>
      <c r="J53" s="86">
        <v>0</v>
      </c>
      <c r="K53" s="100"/>
    </row>
    <row r="54" spans="1:11" ht="16.5" customHeight="1">
      <c r="A54" s="53" t="s">
        <v>516</v>
      </c>
      <c r="B54" s="58" t="s">
        <v>517</v>
      </c>
      <c r="C54" s="53"/>
      <c r="D54" s="53" t="s">
        <v>510</v>
      </c>
      <c r="E54" s="53">
        <v>4</v>
      </c>
      <c r="F54" s="53">
        <v>1</v>
      </c>
      <c r="G54" s="53">
        <v>6</v>
      </c>
      <c r="H54" s="132" t="str">
        <f t="shared" si="1"/>
        <v>416</v>
      </c>
      <c r="I54" s="86">
        <v>693003</v>
      </c>
      <c r="J54" s="86">
        <v>0</v>
      </c>
      <c r="K54" s="100"/>
    </row>
    <row r="55" spans="1:11" ht="15.75" customHeight="1">
      <c r="A55" s="77">
        <v>31</v>
      </c>
      <c r="B55" s="75" t="s">
        <v>518</v>
      </c>
      <c r="C55" s="53"/>
      <c r="D55" s="53"/>
      <c r="E55" s="53">
        <v>4</v>
      </c>
      <c r="F55" s="53">
        <v>1</v>
      </c>
      <c r="G55" s="53">
        <v>7</v>
      </c>
      <c r="H55" s="132" t="str">
        <f t="shared" si="1"/>
        <v>417</v>
      </c>
      <c r="I55" s="88">
        <v>0</v>
      </c>
      <c r="J55" s="86">
        <v>1005082</v>
      </c>
      <c r="K55" s="100"/>
    </row>
    <row r="56" spans="1:11" ht="14.25" customHeight="1">
      <c r="A56" s="77" t="s">
        <v>519</v>
      </c>
      <c r="B56" s="75" t="s">
        <v>520</v>
      </c>
      <c r="C56" s="53"/>
      <c r="D56" s="53"/>
      <c r="E56" s="53">
        <v>4</v>
      </c>
      <c r="F56" s="53">
        <v>1</v>
      </c>
      <c r="G56" s="53">
        <v>8</v>
      </c>
      <c r="H56" s="132" t="str">
        <f t="shared" si="1"/>
        <v>418</v>
      </c>
      <c r="I56" s="88">
        <f>I50-I43</f>
        <v>17027601</v>
      </c>
      <c r="J56" s="88">
        <v>0</v>
      </c>
      <c r="K56" s="100"/>
    </row>
    <row r="57" spans="1:11" ht="27" customHeight="1">
      <c r="A57" s="53"/>
      <c r="B57" s="58" t="s">
        <v>521</v>
      </c>
      <c r="C57" s="53"/>
      <c r="D57" s="53"/>
      <c r="E57" s="53"/>
      <c r="F57" s="53"/>
      <c r="G57" s="53"/>
      <c r="H57" s="132"/>
      <c r="I57" s="56"/>
      <c r="J57" s="124"/>
    </row>
    <row r="58" spans="1:11" ht="14.25" customHeight="1">
      <c r="A58" s="77" t="s">
        <v>522</v>
      </c>
      <c r="B58" s="75" t="s">
        <v>523</v>
      </c>
      <c r="C58" s="53"/>
      <c r="D58" s="53"/>
      <c r="E58" s="53">
        <v>4</v>
      </c>
      <c r="F58" s="53">
        <v>1</v>
      </c>
      <c r="G58" s="53">
        <v>9</v>
      </c>
      <c r="H58" s="132" t="str">
        <f t="shared" ref="H58:H79" si="2">CONCATENATE(E58,F58,G58)</f>
        <v>419</v>
      </c>
      <c r="I58" s="88">
        <f>SUM(I59:I62)</f>
        <v>65618116</v>
      </c>
      <c r="J58" s="88">
        <v>56119962</v>
      </c>
      <c r="K58" s="100"/>
    </row>
    <row r="59" spans="1:11" ht="13.5" customHeight="1">
      <c r="A59" s="53" t="s">
        <v>524</v>
      </c>
      <c r="B59" s="58" t="s">
        <v>525</v>
      </c>
      <c r="C59" s="53"/>
      <c r="D59" s="53" t="s">
        <v>456</v>
      </c>
      <c r="E59" s="53">
        <v>4</v>
      </c>
      <c r="F59" s="53">
        <v>2</v>
      </c>
      <c r="G59" s="53">
        <v>0</v>
      </c>
      <c r="H59" s="132" t="str">
        <f t="shared" si="2"/>
        <v>420</v>
      </c>
      <c r="I59" s="89"/>
      <c r="J59" s="89">
        <v>10000000</v>
      </c>
      <c r="K59" s="100"/>
    </row>
    <row r="60" spans="1:11" ht="12.75" customHeight="1">
      <c r="A60" s="53" t="s">
        <v>526</v>
      </c>
      <c r="B60" s="58" t="s">
        <v>527</v>
      </c>
      <c r="C60" s="53"/>
      <c r="D60" s="53" t="s">
        <v>456</v>
      </c>
      <c r="E60" s="53">
        <v>4</v>
      </c>
      <c r="F60" s="53">
        <v>2</v>
      </c>
      <c r="G60" s="53">
        <v>1</v>
      </c>
      <c r="H60" s="132" t="str">
        <f t="shared" si="2"/>
        <v>421</v>
      </c>
      <c r="I60" s="89">
        <v>23618116</v>
      </c>
      <c r="J60" s="89">
        <v>0</v>
      </c>
      <c r="K60" s="100"/>
    </row>
    <row r="61" spans="1:11" ht="12.75" customHeight="1">
      <c r="A61" s="53" t="s">
        <v>528</v>
      </c>
      <c r="B61" s="58" t="s">
        <v>529</v>
      </c>
      <c r="C61" s="53" t="s">
        <v>530</v>
      </c>
      <c r="D61" s="53" t="s">
        <v>456</v>
      </c>
      <c r="E61" s="53">
        <v>4</v>
      </c>
      <c r="F61" s="53">
        <v>2</v>
      </c>
      <c r="G61" s="53">
        <v>2</v>
      </c>
      <c r="H61" s="132" t="str">
        <f t="shared" si="2"/>
        <v>422</v>
      </c>
      <c r="I61" s="89">
        <v>42000000</v>
      </c>
      <c r="J61" s="89">
        <v>46119962</v>
      </c>
      <c r="K61" s="100"/>
    </row>
    <row r="62" spans="1:11" ht="27.75" customHeight="1">
      <c r="A62" s="53" t="s">
        <v>531</v>
      </c>
      <c r="B62" s="58" t="s">
        <v>532</v>
      </c>
      <c r="C62" s="53"/>
      <c r="D62" s="53" t="s">
        <v>456</v>
      </c>
      <c r="E62" s="53">
        <v>4</v>
      </c>
      <c r="F62" s="53">
        <v>2</v>
      </c>
      <c r="G62" s="53">
        <v>3</v>
      </c>
      <c r="H62" s="132" t="str">
        <f t="shared" si="2"/>
        <v>423</v>
      </c>
      <c r="I62" s="89">
        <v>0</v>
      </c>
      <c r="J62" s="89">
        <v>0</v>
      </c>
      <c r="K62" s="100"/>
    </row>
    <row r="63" spans="1:11" ht="14.25" customHeight="1">
      <c r="A63" s="77" t="s">
        <v>533</v>
      </c>
      <c r="B63" s="75" t="s">
        <v>534</v>
      </c>
      <c r="C63" s="53"/>
      <c r="D63" s="53"/>
      <c r="E63" s="53">
        <v>4</v>
      </c>
      <c r="F63" s="53">
        <v>2</v>
      </c>
      <c r="G63" s="53">
        <v>4</v>
      </c>
      <c r="H63" s="132" t="str">
        <f t="shared" si="2"/>
        <v>424</v>
      </c>
      <c r="I63" s="88">
        <f>SUM(I64:I69)</f>
        <v>41349903</v>
      </c>
      <c r="J63" s="88">
        <v>42439146</v>
      </c>
      <c r="K63" s="100"/>
    </row>
    <row r="64" spans="1:11" ht="12.75" customHeight="1">
      <c r="A64" s="53" t="s">
        <v>535</v>
      </c>
      <c r="B64" s="58" t="s">
        <v>536</v>
      </c>
      <c r="C64" s="53"/>
      <c r="D64" s="53" t="s">
        <v>510</v>
      </c>
      <c r="E64" s="53">
        <v>4</v>
      </c>
      <c r="F64" s="53">
        <v>2</v>
      </c>
      <c r="G64" s="53">
        <v>5</v>
      </c>
      <c r="H64" s="132" t="str">
        <f t="shared" si="2"/>
        <v>425</v>
      </c>
      <c r="I64" s="86"/>
      <c r="J64" s="86">
        <v>0</v>
      </c>
      <c r="K64" s="100"/>
    </row>
    <row r="65" spans="1:11" ht="15.75" customHeight="1">
      <c r="A65" s="53" t="s">
        <v>537</v>
      </c>
      <c r="B65" s="58" t="s">
        <v>538</v>
      </c>
      <c r="C65" s="53" t="s">
        <v>539</v>
      </c>
      <c r="D65" s="53" t="s">
        <v>510</v>
      </c>
      <c r="E65" s="53">
        <v>4</v>
      </c>
      <c r="F65" s="53">
        <v>2</v>
      </c>
      <c r="G65" s="53">
        <v>6</v>
      </c>
      <c r="H65" s="132" t="str">
        <f t="shared" si="2"/>
        <v>426</v>
      </c>
      <c r="I65" s="86">
        <v>2616674</v>
      </c>
      <c r="J65" s="86">
        <v>3541932</v>
      </c>
      <c r="K65" s="100"/>
    </row>
    <row r="66" spans="1:11" ht="14.25" customHeight="1">
      <c r="A66" s="53" t="s">
        <v>540</v>
      </c>
      <c r="B66" s="58" t="s">
        <v>541</v>
      </c>
      <c r="C66" s="90" t="s">
        <v>542</v>
      </c>
      <c r="D66" s="53" t="s">
        <v>510</v>
      </c>
      <c r="E66" s="53">
        <v>4</v>
      </c>
      <c r="F66" s="53">
        <v>2</v>
      </c>
      <c r="G66" s="53">
        <v>7</v>
      </c>
      <c r="H66" s="132" t="str">
        <f t="shared" si="2"/>
        <v>427</v>
      </c>
      <c r="I66" s="86">
        <v>35998500</v>
      </c>
      <c r="J66" s="86">
        <v>37715002</v>
      </c>
      <c r="K66" s="100"/>
    </row>
    <row r="67" spans="1:11" ht="12" customHeight="1">
      <c r="A67" s="53" t="s">
        <v>543</v>
      </c>
      <c r="B67" s="58" t="s">
        <v>544</v>
      </c>
      <c r="C67" s="53"/>
      <c r="D67" s="53" t="s">
        <v>510</v>
      </c>
      <c r="E67" s="53">
        <v>4</v>
      </c>
      <c r="F67" s="53">
        <v>2</v>
      </c>
      <c r="G67" s="53">
        <v>8</v>
      </c>
      <c r="H67" s="132" t="str">
        <f t="shared" si="2"/>
        <v>428</v>
      </c>
      <c r="I67" s="86">
        <v>125642</v>
      </c>
      <c r="J67" s="86">
        <v>151695</v>
      </c>
      <c r="K67" s="100"/>
    </row>
    <row r="68" spans="1:11" ht="13.5" customHeight="1">
      <c r="A68" s="53" t="s">
        <v>545</v>
      </c>
      <c r="B68" s="58" t="s">
        <v>546</v>
      </c>
      <c r="C68" s="53"/>
      <c r="D68" s="53" t="s">
        <v>510</v>
      </c>
      <c r="E68" s="53">
        <v>4</v>
      </c>
      <c r="F68" s="53">
        <v>2</v>
      </c>
      <c r="G68" s="53">
        <v>9</v>
      </c>
      <c r="H68" s="132" t="str">
        <f t="shared" si="2"/>
        <v>429</v>
      </c>
      <c r="I68" s="86">
        <v>1760214</v>
      </c>
      <c r="J68" s="86">
        <v>785169</v>
      </c>
      <c r="K68" s="100"/>
    </row>
    <row r="69" spans="1:11" ht="27" customHeight="1">
      <c r="A69" s="53" t="s">
        <v>547</v>
      </c>
      <c r="B69" s="58" t="s">
        <v>548</v>
      </c>
      <c r="C69" s="53"/>
      <c r="D69" s="53" t="s">
        <v>510</v>
      </c>
      <c r="E69" s="53">
        <v>4</v>
      </c>
      <c r="F69" s="53">
        <v>3</v>
      </c>
      <c r="G69" s="53">
        <v>0</v>
      </c>
      <c r="H69" s="132" t="str">
        <f t="shared" si="2"/>
        <v>430</v>
      </c>
      <c r="I69" s="86">
        <v>848873</v>
      </c>
      <c r="J69" s="86">
        <v>245348</v>
      </c>
      <c r="K69" s="100"/>
    </row>
    <row r="70" spans="1:11" ht="14.25" customHeight="1">
      <c r="A70" s="77" t="s">
        <v>549</v>
      </c>
      <c r="B70" s="75" t="s">
        <v>550</v>
      </c>
      <c r="C70" s="53"/>
      <c r="D70" s="53"/>
      <c r="E70" s="53">
        <v>4</v>
      </c>
      <c r="F70" s="53">
        <v>3</v>
      </c>
      <c r="G70" s="53">
        <v>1</v>
      </c>
      <c r="H70" s="132" t="str">
        <f t="shared" si="2"/>
        <v>431</v>
      </c>
      <c r="I70" s="88">
        <f>+I58-I63</f>
        <v>24268213</v>
      </c>
      <c r="J70" s="88">
        <v>13680816</v>
      </c>
      <c r="K70" s="100"/>
    </row>
    <row r="71" spans="1:11" ht="14.25" customHeight="1">
      <c r="A71" s="77" t="s">
        <v>551</v>
      </c>
      <c r="B71" s="75" t="s">
        <v>552</v>
      </c>
      <c r="C71" s="53"/>
      <c r="D71" s="53"/>
      <c r="E71" s="53">
        <v>4</v>
      </c>
      <c r="F71" s="53">
        <v>3</v>
      </c>
      <c r="G71" s="53">
        <v>2</v>
      </c>
      <c r="H71" s="132" t="str">
        <f t="shared" si="2"/>
        <v>432</v>
      </c>
      <c r="I71" s="88">
        <v>0</v>
      </c>
      <c r="J71" s="88">
        <v>0</v>
      </c>
      <c r="K71" s="100"/>
    </row>
    <row r="72" spans="1:11" ht="13.5" customHeight="1">
      <c r="A72" s="77" t="s">
        <v>553</v>
      </c>
      <c r="B72" s="58" t="s">
        <v>554</v>
      </c>
      <c r="C72" s="53"/>
      <c r="D72" s="53"/>
      <c r="E72" s="53">
        <v>4</v>
      </c>
      <c r="F72" s="53">
        <v>3</v>
      </c>
      <c r="G72" s="53">
        <v>3</v>
      </c>
      <c r="H72" s="132" t="str">
        <f t="shared" si="2"/>
        <v>433</v>
      </c>
      <c r="I72" s="89">
        <v>24268213</v>
      </c>
      <c r="J72" s="89">
        <v>14685898</v>
      </c>
      <c r="K72" s="100"/>
    </row>
    <row r="73" spans="1:11" ht="14.25" customHeight="1">
      <c r="A73" s="77" t="s">
        <v>555</v>
      </c>
      <c r="B73" s="58" t="s">
        <v>556</v>
      </c>
      <c r="C73" s="53"/>
      <c r="D73" s="53"/>
      <c r="E73" s="53">
        <v>4</v>
      </c>
      <c r="F73" s="53">
        <v>3</v>
      </c>
      <c r="G73" s="53">
        <v>4</v>
      </c>
      <c r="H73" s="132" t="str">
        <f t="shared" si="2"/>
        <v>434</v>
      </c>
      <c r="I73" s="128">
        <v>22086197</v>
      </c>
      <c r="J73" s="86">
        <v>21411716</v>
      </c>
      <c r="K73" s="100"/>
    </row>
    <row r="74" spans="1:11" ht="12.75" customHeight="1">
      <c r="A74" s="77" t="s">
        <v>557</v>
      </c>
      <c r="B74" s="58" t="s">
        <v>558</v>
      </c>
      <c r="C74" s="53"/>
      <c r="D74" s="53"/>
      <c r="E74" s="53">
        <v>4</v>
      </c>
      <c r="F74" s="53">
        <v>3</v>
      </c>
      <c r="G74" s="53">
        <v>5</v>
      </c>
      <c r="H74" s="132" t="str">
        <f t="shared" si="2"/>
        <v>435</v>
      </c>
      <c r="I74" s="88">
        <v>2182016</v>
      </c>
      <c r="J74" s="88">
        <v>0</v>
      </c>
      <c r="K74" s="100"/>
    </row>
    <row r="75" spans="1:11" ht="13.5" customHeight="1">
      <c r="A75" s="77" t="s">
        <v>559</v>
      </c>
      <c r="B75" s="58" t="s">
        <v>560</v>
      </c>
      <c r="C75" s="53"/>
      <c r="D75" s="53"/>
      <c r="E75" s="53">
        <v>4</v>
      </c>
      <c r="F75" s="53">
        <v>3</v>
      </c>
      <c r="G75" s="53">
        <v>6</v>
      </c>
      <c r="H75" s="132" t="str">
        <f t="shared" si="2"/>
        <v>436</v>
      </c>
      <c r="I75" s="86">
        <v>0</v>
      </c>
      <c r="J75" s="86">
        <v>6725818</v>
      </c>
      <c r="K75" s="100"/>
    </row>
    <row r="76" spans="1:11" ht="13.5" customHeight="1">
      <c r="A76" s="77" t="s">
        <v>561</v>
      </c>
      <c r="B76" s="58" t="s">
        <v>562</v>
      </c>
      <c r="C76" s="53"/>
      <c r="D76" s="53"/>
      <c r="E76" s="53">
        <v>4</v>
      </c>
      <c r="F76" s="53">
        <v>3</v>
      </c>
      <c r="G76" s="53">
        <v>7</v>
      </c>
      <c r="H76" s="132" t="str">
        <f t="shared" si="2"/>
        <v>437</v>
      </c>
      <c r="I76" s="86">
        <v>8677489</v>
      </c>
      <c r="J76" s="86">
        <v>10546204</v>
      </c>
      <c r="K76" s="100"/>
    </row>
    <row r="77" spans="1:11" ht="14.25" customHeight="1">
      <c r="A77" s="77" t="s">
        <v>563</v>
      </c>
      <c r="B77" s="58" t="s">
        <v>564</v>
      </c>
      <c r="C77" s="53"/>
      <c r="D77" s="53" t="s">
        <v>456</v>
      </c>
      <c r="E77" s="53">
        <v>4</v>
      </c>
      <c r="F77" s="53">
        <v>3</v>
      </c>
      <c r="G77" s="53">
        <v>8</v>
      </c>
      <c r="H77" s="132" t="str">
        <f t="shared" si="2"/>
        <v>438</v>
      </c>
      <c r="I77" s="88">
        <v>0</v>
      </c>
      <c r="J77" s="88">
        <v>0</v>
      </c>
      <c r="K77" s="100"/>
    </row>
    <row r="78" spans="1:11" ht="15" customHeight="1">
      <c r="A78" s="77" t="s">
        <v>565</v>
      </c>
      <c r="B78" s="58" t="s">
        <v>566</v>
      </c>
      <c r="C78" s="53"/>
      <c r="D78" s="53" t="s">
        <v>510</v>
      </c>
      <c r="E78" s="53">
        <v>4</v>
      </c>
      <c r="F78" s="53">
        <v>3</v>
      </c>
      <c r="G78" s="53">
        <v>9</v>
      </c>
      <c r="H78" s="132" t="str">
        <f t="shared" si="2"/>
        <v>439</v>
      </c>
      <c r="I78" s="88">
        <v>2728179</v>
      </c>
      <c r="J78" s="88">
        <v>0</v>
      </c>
      <c r="K78" s="100"/>
    </row>
    <row r="79" spans="1:11" ht="25.5">
      <c r="A79" s="77" t="s">
        <v>567</v>
      </c>
      <c r="B79" s="58" t="s">
        <v>568</v>
      </c>
      <c r="C79" s="53"/>
      <c r="D79" s="53"/>
      <c r="E79" s="53">
        <v>4</v>
      </c>
      <c r="F79" s="53">
        <v>4</v>
      </c>
      <c r="G79" s="53">
        <v>0</v>
      </c>
      <c r="H79" s="132" t="str">
        <f t="shared" si="2"/>
        <v>440</v>
      </c>
      <c r="I79" s="86">
        <v>8131326</v>
      </c>
      <c r="J79" s="86">
        <v>3820386</v>
      </c>
      <c r="K79" s="100"/>
    </row>
    <row r="81" spans="1:10">
      <c r="A81" s="240" t="s">
        <v>569</v>
      </c>
      <c r="B81" s="240"/>
      <c r="J81" s="91" t="s">
        <v>225</v>
      </c>
    </row>
    <row r="82" spans="1:10" ht="12.75" customHeight="1">
      <c r="A82" s="188" t="s">
        <v>682</v>
      </c>
      <c r="B82" s="188"/>
      <c r="E82" s="60"/>
      <c r="F82" s="60"/>
      <c r="I82" s="38" t="s">
        <v>226</v>
      </c>
      <c r="J82" s="92" t="s">
        <v>50</v>
      </c>
    </row>
  </sheetData>
  <mergeCells count="20">
    <mergeCell ref="E21:G21"/>
    <mergeCell ref="E22:G22"/>
    <mergeCell ref="A81:B81"/>
    <mergeCell ref="A82:B82"/>
    <mergeCell ref="A11:J11"/>
    <mergeCell ref="B13:I13"/>
    <mergeCell ref="A16:A20"/>
    <mergeCell ref="B16:B20"/>
    <mergeCell ref="C16:C20"/>
    <mergeCell ref="D16:D20"/>
    <mergeCell ref="E16:G20"/>
    <mergeCell ref="I16:J18"/>
    <mergeCell ref="I19:I20"/>
    <mergeCell ref="J19:J20"/>
    <mergeCell ref="A10:J10"/>
    <mergeCell ref="B3:J3"/>
    <mergeCell ref="B4:J4"/>
    <mergeCell ref="B5:J5"/>
    <mergeCell ref="B6:J6"/>
    <mergeCell ref="B7:J7"/>
  </mergeCells>
  <printOptions horizontalCentered="1"/>
  <pageMargins left="0" right="0" top="0" bottom="0" header="0.11811023622047245" footer="0.11811023622047245"/>
  <pageSetup paperSize="9" scale="72" orientation="portrait" r:id="rId1"/>
  <headerFooter alignWithMargins="0"/>
  <rowBreaks count="1" manualBreakCount="1">
    <brk id="34" max="16383" man="1"/>
  </rowBreaks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53"/>
  <sheetViews>
    <sheetView zoomScaleNormal="100" workbookViewId="0">
      <selection activeCell="A53" sqref="A53:B53"/>
    </sheetView>
  </sheetViews>
  <sheetFormatPr defaultRowHeight="12.75"/>
  <cols>
    <col min="1" max="1" width="55" style="38" customWidth="1"/>
    <col min="2" max="2" width="2.7109375" style="38" customWidth="1"/>
    <col min="3" max="3" width="2.28515625" style="38" customWidth="1"/>
    <col min="4" max="4" width="2.7109375" style="38" customWidth="1"/>
    <col min="5" max="5" width="11.28515625" style="38" customWidth="1"/>
    <col min="6" max="6" width="7.140625" style="38" customWidth="1"/>
    <col min="7" max="7" width="9.140625" style="38"/>
    <col min="8" max="8" width="11.28515625" style="38" bestFit="1" customWidth="1"/>
    <col min="9" max="9" width="12.85546875" style="38" bestFit="1" customWidth="1"/>
    <col min="10" max="10" width="12.28515625" style="38" bestFit="1" customWidth="1"/>
    <col min="11" max="11" width="12.140625" style="38" customWidth="1"/>
    <col min="12" max="12" width="13.140625" style="38" customWidth="1"/>
    <col min="13" max="16384" width="9.140625" style="38"/>
  </cols>
  <sheetData>
    <row r="1" spans="1:12" ht="13.5">
      <c r="H1" s="93"/>
      <c r="K1" s="94"/>
      <c r="L1" s="39" t="s">
        <v>1</v>
      </c>
    </row>
    <row r="2" spans="1:12" ht="13.5">
      <c r="H2" s="93"/>
      <c r="K2" s="244" t="s">
        <v>570</v>
      </c>
      <c r="L2" s="245"/>
    </row>
    <row r="3" spans="1:12">
      <c r="A3" s="41" t="s">
        <v>52</v>
      </c>
      <c r="B3" s="246" t="s">
        <v>53</v>
      </c>
      <c r="C3" s="246"/>
      <c r="D3" s="246"/>
      <c r="E3" s="246"/>
      <c r="F3" s="246"/>
      <c r="G3" s="246"/>
      <c r="H3" s="246"/>
      <c r="I3" s="246"/>
      <c r="J3" s="246"/>
      <c r="K3" s="246"/>
      <c r="L3" s="246"/>
    </row>
    <row r="4" spans="1:12">
      <c r="A4" s="41" t="s">
        <v>54</v>
      </c>
      <c r="B4" s="246" t="s">
        <v>10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2">
      <c r="A5" s="41" t="s">
        <v>55</v>
      </c>
      <c r="B5" s="246" t="s">
        <v>56</v>
      </c>
      <c r="C5" s="246"/>
      <c r="D5" s="246"/>
      <c r="E5" s="246"/>
      <c r="F5" s="246"/>
      <c r="G5" s="246"/>
      <c r="H5" s="246"/>
      <c r="I5" s="246"/>
      <c r="J5" s="246"/>
      <c r="K5" s="246"/>
      <c r="L5" s="246"/>
    </row>
    <row r="6" spans="1:12">
      <c r="A6" s="41" t="s">
        <v>59</v>
      </c>
      <c r="B6" s="247" t="s">
        <v>58</v>
      </c>
      <c r="C6" s="247"/>
      <c r="D6" s="247"/>
      <c r="E6" s="247"/>
      <c r="F6" s="247"/>
      <c r="G6" s="247"/>
      <c r="H6" s="247"/>
      <c r="I6" s="247"/>
      <c r="J6" s="247"/>
      <c r="K6" s="247"/>
      <c r="L6" s="247"/>
    </row>
    <row r="7" spans="1:12">
      <c r="I7" s="60"/>
      <c r="J7" s="60"/>
      <c r="K7" s="60"/>
      <c r="L7" s="60"/>
    </row>
    <row r="8" spans="1:12" hidden="1">
      <c r="I8" s="60"/>
      <c r="J8" s="60"/>
      <c r="K8" s="60"/>
      <c r="L8" s="60"/>
    </row>
    <row r="9" spans="1:12" hidden="1">
      <c r="I9" s="60"/>
      <c r="J9" s="60"/>
      <c r="K9" s="60"/>
      <c r="L9" s="60"/>
    </row>
    <row r="10" spans="1:12" hidden="1">
      <c r="I10" s="60"/>
      <c r="J10" s="60"/>
      <c r="K10" s="60"/>
      <c r="L10" s="60"/>
    </row>
    <row r="12" spans="1:12" ht="16.5" thickBot="1">
      <c r="A12" s="243" t="s">
        <v>571</v>
      </c>
      <c r="B12" s="243"/>
      <c r="C12" s="243"/>
      <c r="D12" s="243"/>
      <c r="E12" s="243"/>
      <c r="F12" s="243"/>
      <c r="G12" s="243"/>
      <c r="H12" s="243"/>
      <c r="I12" s="243"/>
      <c r="J12" s="243"/>
      <c r="K12" s="243"/>
      <c r="L12" s="243"/>
    </row>
    <row r="13" spans="1:12" ht="13.5" thickTop="1">
      <c r="A13" s="248" t="s">
        <v>677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</row>
    <row r="15" spans="1:12">
      <c r="L15" s="38" t="s">
        <v>442</v>
      </c>
    </row>
    <row r="17" spans="1:40" ht="26.25" customHeight="1">
      <c r="A17" s="190" t="s">
        <v>572</v>
      </c>
      <c r="B17" s="249" t="s">
        <v>446</v>
      </c>
      <c r="C17" s="249"/>
      <c r="D17" s="249"/>
      <c r="E17" s="147" t="s">
        <v>573</v>
      </c>
      <c r="F17" s="147"/>
      <c r="G17" s="147"/>
      <c r="H17" s="147"/>
      <c r="I17" s="147"/>
      <c r="J17" s="147"/>
      <c r="K17" s="249" t="s">
        <v>574</v>
      </c>
      <c r="L17" s="249" t="s">
        <v>575</v>
      </c>
    </row>
    <row r="18" spans="1:40" ht="15" customHeight="1">
      <c r="A18" s="190"/>
      <c r="B18" s="249"/>
      <c r="C18" s="249"/>
      <c r="D18" s="249"/>
      <c r="E18" s="147"/>
      <c r="F18" s="147"/>
      <c r="G18" s="147"/>
      <c r="H18" s="147"/>
      <c r="I18" s="147"/>
      <c r="J18" s="147"/>
      <c r="K18" s="249"/>
      <c r="L18" s="249"/>
    </row>
    <row r="19" spans="1:40" ht="16.5" hidden="1" customHeight="1">
      <c r="A19" s="190"/>
      <c r="B19" s="249"/>
      <c r="C19" s="249"/>
      <c r="D19" s="249"/>
      <c r="E19" s="176"/>
      <c r="F19" s="176"/>
      <c r="G19" s="176"/>
      <c r="H19" s="176"/>
      <c r="I19" s="176"/>
      <c r="J19" s="176"/>
      <c r="K19" s="249"/>
      <c r="L19" s="249"/>
    </row>
    <row r="20" spans="1:40" ht="179.25" customHeight="1">
      <c r="A20" s="190"/>
      <c r="B20" s="249"/>
      <c r="C20" s="249"/>
      <c r="D20" s="249"/>
      <c r="E20" s="249" t="s">
        <v>576</v>
      </c>
      <c r="F20" s="95" t="s">
        <v>577</v>
      </c>
      <c r="G20" s="249" t="s">
        <v>578</v>
      </c>
      <c r="H20" s="250" t="s">
        <v>579</v>
      </c>
      <c r="I20" s="249" t="s">
        <v>580</v>
      </c>
      <c r="J20" s="95" t="s">
        <v>581</v>
      </c>
      <c r="K20" s="249"/>
      <c r="L20" s="249"/>
      <c r="AH20" s="38" t="s">
        <v>574</v>
      </c>
      <c r="AM20" s="38" t="s">
        <v>646</v>
      </c>
      <c r="AN20" s="38" t="s">
        <v>647</v>
      </c>
    </row>
    <row r="21" spans="1:40" ht="81.75" hidden="1" customHeight="1">
      <c r="A21" s="58"/>
      <c r="B21" s="249"/>
      <c r="C21" s="249"/>
      <c r="D21" s="249"/>
      <c r="E21" s="249"/>
      <c r="F21" s="96" t="s">
        <v>582</v>
      </c>
      <c r="G21" s="249"/>
      <c r="H21" s="250"/>
      <c r="I21" s="249"/>
      <c r="J21" s="96"/>
      <c r="K21" s="249"/>
      <c r="L21" s="97"/>
      <c r="N21" s="38" t="s">
        <v>648</v>
      </c>
      <c r="O21" s="38" t="s">
        <v>649</v>
      </c>
      <c r="P21" s="38" t="s">
        <v>650</v>
      </c>
      <c r="Q21" s="38" t="s">
        <v>651</v>
      </c>
      <c r="R21" s="38" t="s">
        <v>652</v>
      </c>
      <c r="S21" s="38" t="s">
        <v>653</v>
      </c>
      <c r="T21" s="38" t="s">
        <v>654</v>
      </c>
      <c r="U21" s="38" t="s">
        <v>655</v>
      </c>
      <c r="V21" s="38" t="s">
        <v>656</v>
      </c>
      <c r="W21" s="38" t="s">
        <v>657</v>
      </c>
      <c r="X21" s="38" t="s">
        <v>658</v>
      </c>
      <c r="Y21" s="38" t="s">
        <v>659</v>
      </c>
      <c r="AB21" s="38" t="s">
        <v>660</v>
      </c>
      <c r="AC21" s="38" t="s">
        <v>661</v>
      </c>
    </row>
    <row r="22" spans="1:40" ht="39.75" hidden="1" customHeight="1">
      <c r="A22" s="58"/>
      <c r="B22" s="249"/>
      <c r="C22" s="249"/>
      <c r="D22" s="249"/>
      <c r="E22" s="249"/>
      <c r="F22" s="97"/>
      <c r="G22" s="249"/>
      <c r="H22" s="250"/>
      <c r="I22" s="249"/>
      <c r="J22" s="96" t="s">
        <v>583</v>
      </c>
      <c r="K22" s="249"/>
      <c r="L22" s="97"/>
    </row>
    <row r="23" spans="1:40">
      <c r="A23" s="53">
        <v>1</v>
      </c>
      <c r="B23" s="147">
        <v>2</v>
      </c>
      <c r="C23" s="147"/>
      <c r="D23" s="147"/>
      <c r="E23" s="53">
        <v>3</v>
      </c>
      <c r="F23" s="53">
        <v>4</v>
      </c>
      <c r="G23" s="53">
        <v>5</v>
      </c>
      <c r="H23" s="53">
        <v>6</v>
      </c>
      <c r="I23" s="53">
        <v>7</v>
      </c>
      <c r="J23" s="53">
        <v>8</v>
      </c>
      <c r="K23" s="53">
        <v>9</v>
      </c>
      <c r="L23" s="53">
        <v>10</v>
      </c>
    </row>
    <row r="24" spans="1:40" ht="16.5" customHeight="1">
      <c r="A24" s="75" t="s">
        <v>664</v>
      </c>
      <c r="B24" s="53">
        <v>9</v>
      </c>
      <c r="C24" s="53">
        <v>0</v>
      </c>
      <c r="D24" s="53">
        <v>1</v>
      </c>
      <c r="E24" s="98">
        <v>77308880</v>
      </c>
      <c r="F24" s="98">
        <v>0</v>
      </c>
      <c r="G24" s="98">
        <v>0</v>
      </c>
      <c r="H24" s="98">
        <v>52368847</v>
      </c>
      <c r="I24" s="98">
        <v>23180323</v>
      </c>
      <c r="J24" s="98">
        <v>152858050</v>
      </c>
      <c r="K24" s="98">
        <v>0</v>
      </c>
      <c r="L24" s="98">
        <v>152858050</v>
      </c>
      <c r="M24" s="57"/>
    </row>
    <row r="25" spans="1:40" ht="18.75" customHeight="1">
      <c r="A25" s="58" t="s">
        <v>584</v>
      </c>
      <c r="B25" s="53">
        <v>9</v>
      </c>
      <c r="C25" s="53">
        <v>0</v>
      </c>
      <c r="D25" s="53">
        <v>2</v>
      </c>
      <c r="E25" s="98">
        <v>0</v>
      </c>
      <c r="F25" s="98">
        <v>0</v>
      </c>
      <c r="G25" s="98">
        <v>0</v>
      </c>
      <c r="H25" s="98">
        <v>0</v>
      </c>
      <c r="I25" s="99">
        <v>0</v>
      </c>
      <c r="J25" s="98">
        <v>0</v>
      </c>
      <c r="K25" s="98">
        <v>0</v>
      </c>
      <c r="L25" s="98">
        <v>0</v>
      </c>
    </row>
    <row r="26" spans="1:40" ht="19.5" customHeight="1">
      <c r="A26" s="58" t="s">
        <v>585</v>
      </c>
      <c r="B26" s="53">
        <v>9</v>
      </c>
      <c r="C26" s="53">
        <v>0</v>
      </c>
      <c r="D26" s="53">
        <v>3</v>
      </c>
      <c r="E26" s="98">
        <v>0</v>
      </c>
      <c r="F26" s="98">
        <v>0</v>
      </c>
      <c r="G26" s="98">
        <v>0</v>
      </c>
      <c r="H26" s="98">
        <v>0</v>
      </c>
      <c r="I26" s="99">
        <v>0</v>
      </c>
      <c r="J26" s="98">
        <v>0</v>
      </c>
      <c r="K26" s="98">
        <v>0</v>
      </c>
      <c r="L26" s="98">
        <v>0</v>
      </c>
    </row>
    <row r="27" spans="1:40" ht="18.75" customHeight="1">
      <c r="A27" s="251" t="s">
        <v>665</v>
      </c>
      <c r="B27" s="147">
        <v>9</v>
      </c>
      <c r="C27" s="147">
        <v>0</v>
      </c>
      <c r="D27" s="147">
        <v>4</v>
      </c>
      <c r="E27" s="98">
        <v>77308880</v>
      </c>
      <c r="F27" s="98">
        <v>0</v>
      </c>
      <c r="G27" s="98">
        <v>0</v>
      </c>
      <c r="H27" s="98">
        <v>52368847</v>
      </c>
      <c r="I27" s="98">
        <v>23180323</v>
      </c>
      <c r="J27" s="98">
        <v>152858050</v>
      </c>
      <c r="K27" s="98">
        <v>0</v>
      </c>
      <c r="L27" s="98">
        <v>152858050</v>
      </c>
    </row>
    <row r="28" spans="1:40" ht="15" customHeight="1">
      <c r="A28" s="252"/>
      <c r="B28" s="147"/>
      <c r="C28" s="147"/>
      <c r="D28" s="147"/>
      <c r="E28" s="101" t="s">
        <v>586</v>
      </c>
      <c r="F28" s="101"/>
      <c r="G28" s="101"/>
      <c r="H28" s="101" t="s">
        <v>586</v>
      </c>
      <c r="I28" s="101" t="s">
        <v>586</v>
      </c>
      <c r="J28" s="101" t="s">
        <v>587</v>
      </c>
      <c r="K28" s="101"/>
      <c r="L28" s="101" t="s">
        <v>587</v>
      </c>
    </row>
    <row r="29" spans="1:40" ht="12.75" customHeight="1">
      <c r="A29" s="58" t="s">
        <v>588</v>
      </c>
      <c r="B29" s="53">
        <v>9</v>
      </c>
      <c r="C29" s="53">
        <v>0</v>
      </c>
      <c r="D29" s="53">
        <v>5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98">
        <v>0</v>
      </c>
      <c r="L29" s="98">
        <v>0</v>
      </c>
    </row>
    <row r="30" spans="1:40" ht="33" customHeight="1">
      <c r="A30" s="58" t="s">
        <v>589</v>
      </c>
      <c r="B30" s="53">
        <v>9</v>
      </c>
      <c r="C30" s="53">
        <v>0</v>
      </c>
      <c r="D30" s="53">
        <v>6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98">
        <v>0</v>
      </c>
      <c r="L30" s="98">
        <v>0</v>
      </c>
    </row>
    <row r="31" spans="1:40" ht="32.25" customHeight="1">
      <c r="A31" s="58" t="s">
        <v>590</v>
      </c>
      <c r="B31" s="53">
        <v>9</v>
      </c>
      <c r="C31" s="53">
        <v>0</v>
      </c>
      <c r="D31" s="53">
        <v>7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98">
        <v>0</v>
      </c>
      <c r="L31" s="98">
        <v>0</v>
      </c>
    </row>
    <row r="32" spans="1:40" ht="16.5" customHeight="1">
      <c r="A32" s="58" t="s">
        <v>591</v>
      </c>
      <c r="B32" s="53">
        <v>9</v>
      </c>
      <c r="C32" s="53">
        <v>0</v>
      </c>
      <c r="D32" s="53">
        <v>8</v>
      </c>
      <c r="E32" s="98">
        <v>0</v>
      </c>
      <c r="F32" s="98">
        <v>0</v>
      </c>
      <c r="G32" s="98">
        <v>0</v>
      </c>
      <c r="H32" s="98">
        <v>0</v>
      </c>
      <c r="I32" s="85">
        <v>9746744</v>
      </c>
      <c r="J32" s="85">
        <v>9746744</v>
      </c>
      <c r="K32" s="98"/>
      <c r="L32" s="85">
        <v>9746744</v>
      </c>
    </row>
    <row r="33" spans="1:12" ht="18.75" customHeight="1">
      <c r="A33" s="58" t="s">
        <v>592</v>
      </c>
      <c r="B33" s="53">
        <v>9</v>
      </c>
      <c r="C33" s="53">
        <v>0</v>
      </c>
      <c r="D33" s="53">
        <v>9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98">
        <v>0</v>
      </c>
      <c r="L33" s="98">
        <v>0</v>
      </c>
    </row>
    <row r="34" spans="1:12" ht="29.25" customHeight="1">
      <c r="A34" s="58" t="s">
        <v>593</v>
      </c>
      <c r="B34" s="53">
        <v>9</v>
      </c>
      <c r="C34" s="53">
        <v>1</v>
      </c>
      <c r="D34" s="53">
        <v>0</v>
      </c>
      <c r="E34" s="98">
        <v>0</v>
      </c>
      <c r="F34" s="98">
        <v>0</v>
      </c>
      <c r="G34" s="98">
        <v>0</v>
      </c>
      <c r="H34" s="98">
        <v>0</v>
      </c>
      <c r="I34" s="85">
        <v>4414994</v>
      </c>
      <c r="J34" s="85">
        <v>4414994</v>
      </c>
      <c r="K34" s="98"/>
      <c r="L34" s="85">
        <v>4414994</v>
      </c>
    </row>
    <row r="35" spans="1:12" ht="33.75" customHeight="1">
      <c r="A35" s="58" t="s">
        <v>594</v>
      </c>
      <c r="B35" s="53">
        <v>9</v>
      </c>
      <c r="C35" s="53">
        <v>1</v>
      </c>
      <c r="D35" s="53">
        <v>1</v>
      </c>
      <c r="E35" s="85">
        <v>10804370</v>
      </c>
      <c r="F35" s="98"/>
      <c r="G35" s="98"/>
      <c r="H35" s="85">
        <v>1993770</v>
      </c>
      <c r="I35" s="85">
        <v>-798140</v>
      </c>
      <c r="J35" s="98">
        <v>12000000</v>
      </c>
      <c r="K35" s="98"/>
      <c r="L35" s="98">
        <v>12000000</v>
      </c>
    </row>
    <row r="36" spans="1:12" ht="32.25" customHeight="1">
      <c r="A36" s="75" t="s">
        <v>666</v>
      </c>
      <c r="B36" s="53">
        <v>9</v>
      </c>
      <c r="C36" s="53">
        <v>1</v>
      </c>
      <c r="D36" s="53">
        <v>2</v>
      </c>
      <c r="E36" s="98">
        <v>88113250</v>
      </c>
      <c r="F36" s="98">
        <v>0</v>
      </c>
      <c r="G36" s="98">
        <v>0</v>
      </c>
      <c r="H36" s="98">
        <v>54362617</v>
      </c>
      <c r="I36" s="98">
        <v>27713933</v>
      </c>
      <c r="J36" s="98">
        <v>170189800</v>
      </c>
      <c r="K36" s="98">
        <v>0</v>
      </c>
      <c r="L36" s="98">
        <v>170189800</v>
      </c>
    </row>
    <row r="37" spans="1:12" ht="18" customHeight="1">
      <c r="A37" s="58" t="s">
        <v>595</v>
      </c>
      <c r="B37" s="53">
        <v>9</v>
      </c>
      <c r="C37" s="53">
        <v>1</v>
      </c>
      <c r="D37" s="53">
        <v>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>
        <v>0</v>
      </c>
      <c r="L37" s="98">
        <v>0</v>
      </c>
    </row>
    <row r="38" spans="1:12" ht="18.75" customHeight="1">
      <c r="A38" s="58" t="s">
        <v>596</v>
      </c>
      <c r="B38" s="53">
        <v>9</v>
      </c>
      <c r="C38" s="53">
        <v>1</v>
      </c>
      <c r="D38" s="53">
        <v>4</v>
      </c>
      <c r="E38" s="98">
        <v>0</v>
      </c>
      <c r="F38" s="98">
        <v>0</v>
      </c>
      <c r="G38" s="98">
        <v>0</v>
      </c>
      <c r="H38" s="98">
        <v>0</v>
      </c>
      <c r="I38" s="98">
        <v>0</v>
      </c>
      <c r="J38" s="98">
        <v>0</v>
      </c>
      <c r="K38" s="98">
        <v>0</v>
      </c>
      <c r="L38" s="98">
        <v>0</v>
      </c>
    </row>
    <row r="39" spans="1:12" ht="13.5" customHeight="1">
      <c r="A39" s="75" t="s">
        <v>667</v>
      </c>
      <c r="B39" s="147">
        <v>9</v>
      </c>
      <c r="C39" s="147">
        <v>1</v>
      </c>
      <c r="D39" s="147">
        <v>5</v>
      </c>
      <c r="E39" s="98">
        <v>88113250</v>
      </c>
      <c r="F39" s="98">
        <v>0</v>
      </c>
      <c r="G39" s="98">
        <v>0</v>
      </c>
      <c r="H39" s="98">
        <v>54362617</v>
      </c>
      <c r="I39" s="98">
        <v>27713933</v>
      </c>
      <c r="J39" s="98">
        <v>170189800</v>
      </c>
      <c r="K39" s="98">
        <v>0</v>
      </c>
      <c r="L39" s="98">
        <v>170189800</v>
      </c>
    </row>
    <row r="40" spans="1:12" ht="13.5" customHeight="1">
      <c r="A40" s="75" t="s">
        <v>668</v>
      </c>
      <c r="B40" s="147"/>
      <c r="C40" s="147"/>
      <c r="D40" s="147"/>
      <c r="E40" s="101" t="s">
        <v>586</v>
      </c>
      <c r="F40" s="101"/>
      <c r="G40" s="101"/>
      <c r="H40" s="101" t="s">
        <v>586</v>
      </c>
      <c r="I40" s="102" t="s">
        <v>586</v>
      </c>
      <c r="J40" s="101" t="s">
        <v>587</v>
      </c>
      <c r="K40" s="101"/>
      <c r="L40" s="101" t="s">
        <v>587</v>
      </c>
    </row>
    <row r="41" spans="1:12" ht="18" customHeight="1">
      <c r="A41" s="58" t="s">
        <v>597</v>
      </c>
      <c r="B41" s="53">
        <v>9</v>
      </c>
      <c r="C41" s="53">
        <v>1</v>
      </c>
      <c r="D41" s="53">
        <v>6</v>
      </c>
      <c r="E41" s="98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</row>
    <row r="42" spans="1:12" ht="30.75" customHeight="1">
      <c r="A42" s="58" t="s">
        <v>598</v>
      </c>
      <c r="B42" s="53">
        <v>9</v>
      </c>
      <c r="C42" s="53">
        <v>1</v>
      </c>
      <c r="D42" s="53">
        <v>7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0</v>
      </c>
      <c r="K42" s="98">
        <v>0</v>
      </c>
      <c r="L42" s="98">
        <v>0</v>
      </c>
    </row>
    <row r="43" spans="1:12" ht="31.5" customHeight="1">
      <c r="A43" s="58" t="s">
        <v>599</v>
      </c>
      <c r="B43" s="53">
        <v>9</v>
      </c>
      <c r="C43" s="53">
        <v>1</v>
      </c>
      <c r="D43" s="53">
        <v>8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98">
        <v>0</v>
      </c>
      <c r="L43" s="98">
        <v>0</v>
      </c>
    </row>
    <row r="44" spans="1:12" ht="18" customHeight="1">
      <c r="A44" s="58" t="s">
        <v>600</v>
      </c>
      <c r="B44" s="53">
        <v>9</v>
      </c>
      <c r="C44" s="53">
        <v>1</v>
      </c>
      <c r="D44" s="53">
        <v>9</v>
      </c>
      <c r="E44" s="98">
        <v>0</v>
      </c>
      <c r="F44" s="98">
        <v>0</v>
      </c>
      <c r="G44" s="98">
        <v>0</v>
      </c>
      <c r="H44" s="98">
        <v>0</v>
      </c>
      <c r="I44" s="85">
        <v>1047738</v>
      </c>
      <c r="J44" s="85">
        <v>1047738</v>
      </c>
      <c r="K44" s="98"/>
      <c r="L44" s="85">
        <v>1047738</v>
      </c>
    </row>
    <row r="45" spans="1:12" ht="19.5" customHeight="1">
      <c r="A45" s="58" t="s">
        <v>601</v>
      </c>
      <c r="B45" s="53">
        <v>9</v>
      </c>
      <c r="C45" s="53">
        <v>2</v>
      </c>
      <c r="D45" s="53">
        <v>0</v>
      </c>
      <c r="E45" s="98">
        <v>0</v>
      </c>
      <c r="F45" s="98">
        <v>0</v>
      </c>
      <c r="G45" s="98">
        <v>0</v>
      </c>
      <c r="H45" s="98">
        <v>0</v>
      </c>
      <c r="I45" s="98">
        <v>0</v>
      </c>
      <c r="J45" s="98">
        <v>0</v>
      </c>
      <c r="K45" s="98">
        <v>0</v>
      </c>
      <c r="L45" s="98">
        <v>0</v>
      </c>
    </row>
    <row r="46" spans="1:12" ht="33.75" customHeight="1">
      <c r="A46" s="58" t="s">
        <v>602</v>
      </c>
      <c r="B46" s="53">
        <v>9</v>
      </c>
      <c r="C46" s="53">
        <v>2</v>
      </c>
      <c r="D46" s="53">
        <v>1</v>
      </c>
      <c r="E46" s="98">
        <v>0</v>
      </c>
      <c r="F46" s="98">
        <v>0</v>
      </c>
      <c r="G46" s="98">
        <v>0</v>
      </c>
      <c r="H46" s="98">
        <v>0</v>
      </c>
      <c r="I46" s="85">
        <v>4591593</v>
      </c>
      <c r="J46" s="85">
        <v>4591593</v>
      </c>
      <c r="K46" s="98"/>
      <c r="L46" s="85">
        <v>4591593</v>
      </c>
    </row>
    <row r="47" spans="1:12" ht="33.75" customHeight="1">
      <c r="A47" s="58" t="s">
        <v>603</v>
      </c>
      <c r="B47" s="53">
        <v>9</v>
      </c>
      <c r="C47" s="53">
        <v>2</v>
      </c>
      <c r="D47" s="53">
        <v>2</v>
      </c>
      <c r="E47" s="85">
        <v>104121</v>
      </c>
      <c r="F47" s="98"/>
      <c r="G47" s="98"/>
      <c r="H47" s="85">
        <v>3582</v>
      </c>
      <c r="I47" s="85">
        <v>-79121</v>
      </c>
      <c r="J47" s="98">
        <v>28582</v>
      </c>
      <c r="K47" s="98"/>
      <c r="L47" s="98">
        <v>28582</v>
      </c>
    </row>
    <row r="48" spans="1:12" ht="18.75" customHeight="1">
      <c r="A48" s="75" t="s">
        <v>676</v>
      </c>
      <c r="B48" s="147">
        <v>9</v>
      </c>
      <c r="C48" s="147">
        <v>2</v>
      </c>
      <c r="D48" s="147">
        <v>3</v>
      </c>
      <c r="E48" s="98">
        <f>+E39+E47</f>
        <v>88217371</v>
      </c>
      <c r="F48" s="98">
        <v>0</v>
      </c>
      <c r="G48" s="98">
        <v>0</v>
      </c>
      <c r="H48" s="98">
        <f>+H47+H39</f>
        <v>54366199</v>
      </c>
      <c r="I48" s="98">
        <f>+I39+I44-I46+I47</f>
        <v>24090957</v>
      </c>
      <c r="J48" s="98">
        <f>+J39+J44-J46+J47</f>
        <v>166674527</v>
      </c>
      <c r="K48" s="98">
        <v>0</v>
      </c>
      <c r="L48" s="98">
        <f>+L39+L44-L46+L47</f>
        <v>166674527</v>
      </c>
    </row>
    <row r="49" spans="1:12" ht="16.5" customHeight="1">
      <c r="A49" s="58" t="s">
        <v>604</v>
      </c>
      <c r="B49" s="147"/>
      <c r="C49" s="147"/>
      <c r="D49" s="147"/>
      <c r="E49" s="103"/>
      <c r="F49" s="103"/>
      <c r="G49" s="103"/>
      <c r="H49" s="103"/>
      <c r="I49" s="103"/>
      <c r="J49" s="103"/>
      <c r="K49" s="103"/>
      <c r="L49" s="103"/>
    </row>
    <row r="50" spans="1:12" ht="12.75" customHeight="1">
      <c r="A50" s="104"/>
    </row>
    <row r="51" spans="1:12" ht="12.75" customHeight="1">
      <c r="A51" s="60"/>
      <c r="E51" s="60"/>
      <c r="F51" s="60"/>
      <c r="G51" s="60"/>
    </row>
    <row r="52" spans="1:12" ht="12.75" customHeight="1">
      <c r="A52" s="105" t="s">
        <v>224</v>
      </c>
      <c r="E52" s="60"/>
      <c r="F52" s="60"/>
      <c r="G52" s="60"/>
      <c r="I52" s="57"/>
      <c r="K52" s="188" t="s">
        <v>225</v>
      </c>
      <c r="L52" s="188"/>
    </row>
    <row r="53" spans="1:12" ht="12.75" customHeight="1">
      <c r="A53" s="188" t="s">
        <v>682</v>
      </c>
      <c r="B53" s="188"/>
      <c r="E53" s="60"/>
      <c r="F53" s="60"/>
      <c r="G53" s="60"/>
      <c r="I53" s="38" t="s">
        <v>226</v>
      </c>
      <c r="K53" s="189" t="s">
        <v>50</v>
      </c>
      <c r="L53" s="189"/>
    </row>
  </sheetData>
  <mergeCells count="31">
    <mergeCell ref="K52:L52"/>
    <mergeCell ref="K53:L53"/>
    <mergeCell ref="B39:B40"/>
    <mergeCell ref="C39:C40"/>
    <mergeCell ref="D39:D40"/>
    <mergeCell ref="B48:B49"/>
    <mergeCell ref="C48:C49"/>
    <mergeCell ref="D48:D49"/>
    <mergeCell ref="A53:B53"/>
    <mergeCell ref="B23:D23"/>
    <mergeCell ref="A27:A28"/>
    <mergeCell ref="B27:B28"/>
    <mergeCell ref="C27:C28"/>
    <mergeCell ref="D27:D28"/>
    <mergeCell ref="A13:L13"/>
    <mergeCell ref="A17:A20"/>
    <mergeCell ref="B17:D22"/>
    <mergeCell ref="E17:J18"/>
    <mergeCell ref="K17:K22"/>
    <mergeCell ref="L17:L20"/>
    <mergeCell ref="E19:J19"/>
    <mergeCell ref="E20:E22"/>
    <mergeCell ref="G20:G22"/>
    <mergeCell ref="H20:H22"/>
    <mergeCell ref="I20:I22"/>
    <mergeCell ref="A12:L12"/>
    <mergeCell ref="K2:L2"/>
    <mergeCell ref="B3:L3"/>
    <mergeCell ref="B4:L4"/>
    <mergeCell ref="B5:L5"/>
    <mergeCell ref="B6:L6"/>
  </mergeCells>
  <printOptions horizontalCentered="1"/>
  <pageMargins left="0.39370078740157483" right="0" top="0.39370078740157483" bottom="0.39370078740157483" header="0.51181102362204722" footer="0.31496062992125984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A31" sqref="A31"/>
    </sheetView>
  </sheetViews>
  <sheetFormatPr defaultRowHeight="12.75"/>
  <cols>
    <col min="1" max="1" width="67.140625" style="36" customWidth="1"/>
    <col min="2" max="2" width="45.5703125" style="5" customWidth="1"/>
    <col min="3" max="16384" width="9.140625" style="5"/>
  </cols>
  <sheetData>
    <row r="1" spans="1:11" ht="13.5">
      <c r="A1" s="34" t="s">
        <v>605</v>
      </c>
      <c r="B1" s="2" t="s">
        <v>1</v>
      </c>
      <c r="C1" s="3"/>
      <c r="E1" s="3"/>
      <c r="F1" s="3"/>
      <c r="G1" s="4"/>
      <c r="I1" s="6"/>
      <c r="J1" s="6"/>
      <c r="K1" s="6"/>
    </row>
    <row r="2" spans="1:11" ht="13.5">
      <c r="A2" s="253" t="s">
        <v>606</v>
      </c>
      <c r="B2" s="2" t="s">
        <v>607</v>
      </c>
      <c r="C2" s="3"/>
      <c r="E2" s="3"/>
      <c r="F2" s="3"/>
      <c r="G2" s="4"/>
      <c r="I2" s="6"/>
      <c r="J2" s="6"/>
      <c r="K2" s="6"/>
    </row>
    <row r="3" spans="1:11" ht="34.5" customHeight="1">
      <c r="A3" s="254"/>
      <c r="B3" s="2"/>
      <c r="C3" s="9"/>
      <c r="D3" s="9"/>
      <c r="E3" s="9"/>
      <c r="F3" s="9"/>
      <c r="G3" s="9"/>
      <c r="H3" s="9"/>
      <c r="I3" s="9"/>
      <c r="J3" s="9"/>
      <c r="K3" s="9"/>
    </row>
    <row r="4" spans="1:11" ht="38.25" customHeight="1">
      <c r="A4" s="106" t="s">
        <v>608</v>
      </c>
      <c r="B4" s="106" t="s">
        <v>609</v>
      </c>
      <c r="C4" s="9"/>
      <c r="D4" s="9"/>
      <c r="E4" s="9"/>
      <c r="F4" s="9"/>
      <c r="G4" s="9"/>
      <c r="H4" s="9"/>
      <c r="I4" s="9"/>
      <c r="J4" s="9"/>
      <c r="K4" s="9"/>
    </row>
    <row r="5" spans="1:11" ht="13.5">
      <c r="A5" s="107"/>
      <c r="B5" s="108"/>
    </row>
    <row r="6" spans="1:11" ht="13.5">
      <c r="A6" s="109"/>
      <c r="B6" s="108"/>
    </row>
    <row r="7" spans="1:11">
      <c r="A7" s="110"/>
      <c r="B7" s="108"/>
    </row>
    <row r="8" spans="1:11">
      <c r="A8" s="108"/>
      <c r="B8" s="111"/>
    </row>
    <row r="9" spans="1:11">
      <c r="A9" s="94"/>
      <c r="B9" s="108"/>
    </row>
    <row r="10" spans="1:11">
      <c r="A10" s="108"/>
      <c r="B10" s="108"/>
    </row>
    <row r="11" spans="1:11">
      <c r="A11" s="108"/>
      <c r="B11" s="108"/>
    </row>
    <row r="12" spans="1:11">
      <c r="A12" s="84"/>
      <c r="B12" s="108"/>
    </row>
    <row r="13" spans="1:11" ht="15" customHeight="1">
      <c r="A13" s="84"/>
      <c r="B13" s="108"/>
    </row>
    <row r="14" spans="1:11" ht="17.25" customHeight="1">
      <c r="A14" s="84"/>
      <c r="B14" s="108"/>
    </row>
    <row r="15" spans="1:11">
      <c r="A15" s="84"/>
      <c r="B15" s="108"/>
    </row>
    <row r="16" spans="1:11">
      <c r="A16" s="84"/>
      <c r="B16" s="108"/>
    </row>
    <row r="17" spans="1:2">
      <c r="A17" s="84"/>
      <c r="B17" s="108"/>
    </row>
    <row r="18" spans="1:2" ht="13.5">
      <c r="A18" s="75"/>
      <c r="B18" s="108"/>
    </row>
    <row r="19" spans="1:2">
      <c r="A19" s="84"/>
      <c r="B19" s="108"/>
    </row>
    <row r="20" spans="1:2">
      <c r="A20" s="84"/>
      <c r="B20" s="108"/>
    </row>
    <row r="21" spans="1:2">
      <c r="A21" s="84"/>
      <c r="B21" s="108"/>
    </row>
    <row r="22" spans="1:2" ht="17.25" customHeight="1">
      <c r="A22" s="107"/>
      <c r="B22" s="108"/>
    </row>
    <row r="23" spans="1:2">
      <c r="A23" s="84"/>
      <c r="B23" s="108"/>
    </row>
    <row r="24" spans="1:2">
      <c r="A24" s="84"/>
      <c r="B24" s="108"/>
    </row>
    <row r="25" spans="1:2">
      <c r="A25" s="84"/>
      <c r="B25" s="108"/>
    </row>
    <row r="26" spans="1:2">
      <c r="A26" s="84"/>
      <c r="B26" s="108"/>
    </row>
    <row r="27" spans="1:2">
      <c r="A27" s="84"/>
      <c r="B27" s="108"/>
    </row>
    <row r="28" spans="1:2">
      <c r="A28" s="84"/>
      <c r="B28" s="108"/>
    </row>
    <row r="30" spans="1:2" ht="13.5">
      <c r="A30" s="112" t="s">
        <v>681</v>
      </c>
      <c r="B30" s="33" t="s">
        <v>47</v>
      </c>
    </row>
    <row r="31" spans="1:2" ht="13.5">
      <c r="A31" s="34"/>
      <c r="B31" s="35" t="s">
        <v>48</v>
      </c>
    </row>
    <row r="32" spans="1:2" ht="13.5">
      <c r="B32" s="37" t="s">
        <v>49</v>
      </c>
    </row>
    <row r="33" spans="2:2">
      <c r="B33" s="35" t="s">
        <v>50</v>
      </c>
    </row>
  </sheetData>
  <mergeCells count="1">
    <mergeCell ref="A2:A3"/>
  </mergeCells>
  <printOptions horizontalCentered="1"/>
  <pageMargins left="0.39370078740157483" right="0.35433070866141736" top="0.70866141732283472" bottom="0.43307086614173229" header="0.43307086614173229" footer="0.51181102362204722"/>
  <pageSetup paperSize="9" scale="8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OP</vt:lpstr>
      <vt:lpstr>BU</vt:lpstr>
      <vt:lpstr>BS</vt:lpstr>
      <vt:lpstr>GT ind</vt:lpstr>
      <vt:lpstr>PK</vt:lpstr>
      <vt:lpstr>ZB</vt:lpstr>
      <vt:lpstr>BS!Print_Area</vt:lpstr>
      <vt:lpstr>'GT ind'!Print_Area</vt:lpstr>
      <vt:lpstr>PK!Print_Area</vt:lpstr>
      <vt:lpstr>BS!Print_Titles</vt:lpstr>
      <vt:lpstr>OP!Print_Titles</vt:lpstr>
      <vt:lpstr>PK!Print_Titles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Amer Ćosibegović</dc:creator>
  <cp:lastModifiedBy>Amer Ćosibegović</cp:lastModifiedBy>
  <cp:lastPrinted>2018-08-17T08:12:02Z</cp:lastPrinted>
  <dcterms:created xsi:type="dcterms:W3CDTF">2016-08-12T07:14:37Z</dcterms:created>
  <dcterms:modified xsi:type="dcterms:W3CDTF">2018-09-10T06:29:22Z</dcterms:modified>
</cp:coreProperties>
</file>