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60" windowHeight="10185"/>
  </bookViews>
  <sheets>
    <sheet name="OP" sheetId="1" r:id="rId1"/>
    <sheet name="BU" sheetId="2" r:id="rId2"/>
    <sheet name="BS" sheetId="3" r:id="rId3"/>
    <sheet name="GT ind" sheetId="5" r:id="rId4"/>
    <sheet name="PK" sheetId="8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3">'GT ind'!$A$9:$I$82</definedName>
    <definedName name="_xlnm.Print_Area" localSheetId="4">PK!$A$1:$L$53</definedName>
    <definedName name="_xlnm.Print_Titles" localSheetId="2">BS!$14:$19</definedName>
    <definedName name="_xlnm.Print_Titles" localSheetId="0">OP!$3:$3</definedName>
    <definedName name="_xlnm.Print_Titles" localSheetId="4">PK!$17:$22</definedName>
    <definedName name="Racunovoda">[1]UnosPod!$F$3</definedName>
    <definedName name="Sjedište">[1]UnosPod!$F$9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" l="1"/>
  <c r="H43" i="5" l="1"/>
  <c r="I85" i="3"/>
  <c r="I87" i="3" s="1"/>
  <c r="G63" i="3" l="1"/>
  <c r="H63" i="3"/>
  <c r="I156" i="2"/>
  <c r="I149" i="2"/>
  <c r="I162" i="2" s="1"/>
  <c r="I115" i="2"/>
  <c r="I111" i="2"/>
  <c r="I102" i="2"/>
  <c r="I92" i="2"/>
  <c r="I120" i="2" s="1"/>
  <c r="I78" i="2"/>
  <c r="I90" i="2" s="1"/>
  <c r="I67" i="2"/>
  <c r="I56" i="2"/>
  <c r="I63" i="2" s="1"/>
  <c r="I49" i="2"/>
  <c r="I36" i="2"/>
  <c r="I33" i="2" s="1"/>
  <c r="I27" i="2"/>
  <c r="I23" i="2"/>
  <c r="I22" i="2"/>
  <c r="I63" i="3" l="1"/>
  <c r="I46" i="2"/>
  <c r="I64" i="2" s="1"/>
  <c r="I124" i="2" s="1"/>
  <c r="I133" i="2" s="1"/>
  <c r="I144" i="2" s="1"/>
  <c r="I171" i="2" l="1"/>
  <c r="I168" i="2"/>
  <c r="I174" i="2" s="1"/>
  <c r="I175" i="2" l="1"/>
  <c r="I172" i="2"/>
  <c r="H174" i="2" l="1"/>
  <c r="H171" i="2"/>
  <c r="H168" i="2"/>
  <c r="H144" i="2"/>
  <c r="H133" i="2"/>
  <c r="H124" i="2"/>
  <c r="H67" i="2"/>
  <c r="H78" i="2"/>
  <c r="H90" i="2"/>
  <c r="H92" i="2"/>
  <c r="L36" i="8" l="1"/>
  <c r="J36" i="8"/>
  <c r="I36" i="8"/>
  <c r="H36" i="8"/>
  <c r="E36" i="8"/>
  <c r="L48" i="8"/>
  <c r="J48" i="8"/>
  <c r="H48" i="8"/>
  <c r="E48" i="8"/>
  <c r="G112" i="3"/>
  <c r="I44" i="3" l="1"/>
  <c r="I23" i="3"/>
  <c r="G22" i="3" l="1"/>
  <c r="H22" i="3"/>
  <c r="I22" i="3"/>
  <c r="G139" i="3" l="1"/>
  <c r="G107" i="3" l="1"/>
  <c r="G121" i="3"/>
  <c r="H115" i="2" l="1"/>
  <c r="H111" i="2"/>
  <c r="H102" i="2"/>
  <c r="H120" i="2" l="1"/>
  <c r="I44" i="8" l="1"/>
  <c r="I48" i="8" s="1"/>
  <c r="H175" i="2" l="1"/>
  <c r="H172" i="2"/>
  <c r="G118" i="3" l="1"/>
  <c r="G101" i="3" l="1"/>
  <c r="G92" i="3"/>
  <c r="G21" i="3" l="1"/>
  <c r="G146" i="3" l="1"/>
  <c r="G131" i="3" l="1"/>
  <c r="G130" i="3" s="1"/>
  <c r="G156" i="3" l="1"/>
  <c r="G158" i="3" l="1"/>
  <c r="H21" i="3"/>
  <c r="I21" i="3" l="1"/>
</calcChain>
</file>

<file path=xl/sharedStrings.xml><?xml version="1.0" encoding="utf-8"?>
<sst xmlns="http://schemas.openxmlformats.org/spreadsheetml/2006/main" count="800" uniqueCount="681">
  <si>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</si>
  <si>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</si>
  <si>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</si>
  <si>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</si>
  <si>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</si>
  <si>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</si>
  <si>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</si>
  <si>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</si>
  <si>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</si>
  <si>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</si>
  <si>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</si>
  <si>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</si>
  <si>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</si>
  <si>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</si>
  <si>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</si>
  <si>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</si>
  <si>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</si>
  <si>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</si>
  <si>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</si>
  <si>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</si>
  <si>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</si>
  <si>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4 preduzeća u inostranstvu i
9 predstavništva u inostranstvu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</si>
  <si>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</si>
  <si>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</si>
  <si>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</si>
  <si>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</si>
  <si>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</si>
  <si>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</si>
  <si>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</si>
  <si>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</si>
  <si>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</si>
  <si>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</si>
  <si>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</si>
  <si>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</si>
  <si>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</si>
  <si>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</si>
  <si>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</si>
  <si>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</si>
  <si>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</si>
  <si>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</si>
  <si>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</si>
  <si>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</si>
  <si>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</si>
  <si>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</si>
  <si>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</si>
  <si>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</si>
  <si>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</si>
  <si>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</si>
  <si>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</si>
  <si>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</si>
  <si>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</si>
  <si>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</si>
  <si>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</si>
  <si>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</si>
  <si>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</si>
  <si>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</si>
  <si>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</si>
  <si>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</si>
  <si>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</si>
  <si>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</si>
  <si>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</si>
  <si>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</si>
  <si>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</si>
  <si>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</si>
  <si>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</si>
  <si>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</si>
  <si>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</si>
  <si>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</si>
  <si>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</si>
  <si>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</si>
  <si>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</si>
  <si>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</si>
  <si>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</si>
  <si>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</si>
  <si>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</si>
  <si>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</si>
  <si>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</si>
  <si>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</si>
  <si>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</si>
  <si>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</si>
  <si>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</si>
  <si>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</si>
  <si>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</si>
  <si>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</si>
  <si>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</si>
  <si>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</si>
  <si>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</si>
  <si>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</si>
  <si>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</si>
  <si>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</si>
  <si>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</si>
  <si>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</si>
  <si>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</si>
  <si>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</si>
  <si>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</si>
  <si>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</si>
  <si>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</si>
  <si>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</si>
  <si>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</si>
  <si>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</si>
  <si>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</si>
  <si>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</si>
  <si>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</si>
  <si>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</si>
  <si>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</si>
  <si>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</si>
  <si>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</si>
  <si>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</si>
  <si>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</si>
  <si>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</si>
  <si>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</si>
  <si>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</si>
  <si>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</si>
  <si>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</si>
  <si>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</si>
  <si>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</si>
  <si>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</si>
  <si>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</si>
  <si>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</si>
  <si>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</si>
  <si>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</si>
  <si>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</si>
  <si>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</si>
  <si>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</si>
  <si>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</si>
  <si>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</si>
  <si>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</si>
  <si>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</si>
  <si>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</si>
  <si>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</si>
  <si>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</si>
  <si>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</si>
  <si>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</si>
  <si>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</si>
  <si>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</si>
  <si>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</si>
  <si>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</si>
  <si>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</si>
  <si>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</si>
  <si>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</si>
  <si>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</si>
  <si>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</si>
  <si>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</si>
  <si>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</si>
  <si>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</si>
  <si>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</si>
  <si>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</si>
  <si>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</si>
  <si>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</si>
  <si>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</si>
  <si>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</si>
  <si>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</si>
  <si>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</si>
  <si>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</si>
  <si>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</si>
  <si>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</si>
  <si>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</si>
  <si>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</si>
  <si>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</si>
  <si>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</si>
  <si>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</si>
  <si>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</si>
  <si>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</si>
  <si>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</si>
  <si>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</si>
  <si>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</si>
  <si>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</si>
  <si>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</si>
  <si>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</si>
  <si>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</si>
  <si>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</si>
  <si>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</si>
  <si>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</si>
  <si>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</si>
  <si>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</si>
  <si>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</si>
  <si>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</si>
  <si>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</si>
  <si>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</si>
  <si>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</si>
  <si>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</si>
  <si>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</si>
  <si>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</si>
  <si>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</si>
  <si>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</si>
  <si>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</si>
  <si>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</si>
  <si>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</si>
  <si>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</si>
  <si>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</si>
  <si>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</si>
  <si>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</si>
  <si>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</si>
  <si>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</si>
  <si>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</si>
  <si>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</si>
  <si>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</si>
  <si>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</si>
  <si>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</si>
  <si>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</si>
  <si>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</si>
  <si>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</si>
  <si>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</si>
  <si>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</si>
  <si>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</si>
  <si>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</si>
  <si>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</si>
  <si>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</si>
  <si>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</si>
  <si>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</si>
  <si>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</si>
  <si>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</si>
  <si>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</si>
  <si>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</si>
  <si>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</si>
  <si>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</si>
  <si>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</si>
  <si>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</si>
  <si>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</si>
  <si>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</si>
  <si>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</si>
  <si>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</si>
  <si>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</si>
  <si>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</si>
  <si>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</si>
  <si>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</si>
  <si>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</si>
  <si>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</si>
  <si>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</si>
  <si>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</si>
  <si>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</si>
  <si>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</si>
  <si>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</si>
  <si>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</si>
  <si>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</si>
  <si>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</si>
  <si>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</si>
  <si>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</si>
  <si>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</si>
  <si>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</si>
  <si>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</si>
  <si>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</si>
  <si>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</si>
  <si>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</si>
  <si>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</si>
  <si>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</si>
  <si>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</si>
  <si>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</si>
  <si>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</si>
  <si>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</si>
  <si>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</si>
  <si>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</si>
  <si>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</si>
  <si>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</si>
  <si>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</si>
  <si>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</si>
  <si>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</si>
  <si>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</si>
  <si>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</si>
  <si>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</si>
  <si>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</si>
  <si>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</si>
  <si>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</si>
  <si>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</si>
  <si>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</si>
  <si>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</si>
  <si>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</si>
  <si>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</si>
  <si>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</si>
  <si>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</si>
  <si>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</si>
  <si>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</si>
  <si>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</si>
  <si>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</si>
  <si>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</si>
  <si>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</si>
  <si>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</si>
  <si>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</si>
  <si>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</si>
  <si>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</si>
  <si>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</si>
  <si>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</si>
  <si>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</si>
  <si>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</si>
  <si>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</si>
  <si>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</si>
  <si>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</si>
  <si>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</si>
  <si>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</si>
  <si>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</si>
  <si>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</si>
  <si>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</si>
  <si>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</si>
  <si>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</si>
  <si>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</si>
  <si>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</si>
  <si>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</si>
  <si>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</si>
  <si>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</si>
  <si>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</si>
  <si>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</si>
  <si>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</si>
  <si>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</si>
  <si>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</si>
  <si>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</si>
  <si>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</si>
  <si>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</si>
  <si>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</si>
  <si>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</si>
  <si>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</si>
  <si>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</si>
  <si>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</si>
  <si>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</si>
  <si>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</si>
  <si>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</si>
  <si>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</si>
  <si>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</si>
  <si>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</si>
  <si>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</si>
  <si>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</si>
  <si>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</si>
  <si>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</si>
  <si>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</si>
  <si>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</si>
  <si>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</si>
  <si>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</si>
  <si>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</si>
  <si>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</si>
  <si>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</si>
  <si>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</si>
  <si>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</si>
  <si>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</si>
  <si>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</si>
  <si>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</si>
  <si>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</si>
  <si>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</si>
  <si>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</si>
  <si>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</si>
  <si>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</si>
  <si>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</si>
  <si>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</si>
  <si>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</si>
  <si>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</si>
  <si>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</si>
  <si>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</si>
  <si>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</si>
  <si>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</si>
  <si>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</si>
  <si>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</si>
  <si>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</si>
  <si>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</si>
  <si>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</si>
  <si>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</si>
  <si>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</si>
  <si>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</si>
  <si>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</si>
  <si>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</si>
  <si>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</si>
  <si>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</si>
  <si>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</si>
  <si>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</si>
  <si>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</si>
  <si>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</si>
  <si>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</si>
  <si>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</si>
  <si>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</si>
  <si>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</si>
  <si>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</si>
  <si>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</si>
  <si>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</si>
  <si>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</si>
  <si>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</si>
  <si>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</si>
  <si>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</si>
  <si>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</si>
  <si>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</si>
  <si>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</si>
  <si>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</si>
  <si>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</si>
  <si>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</si>
  <si>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</si>
  <si>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</si>
  <si>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</si>
  <si>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</si>
  <si>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</si>
  <si>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</si>
  <si>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</si>
  <si>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</si>
  <si>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</si>
  <si>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</si>
  <si>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</si>
  <si>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</si>
  <si>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</si>
  <si>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</si>
  <si>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</si>
  <si>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</si>
  <si>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</si>
  <si>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</si>
  <si>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</si>
  <si>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</si>
  <si>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</si>
  <si>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</si>
  <si>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</si>
  <si>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</si>
  <si>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</si>
  <si>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</si>
  <si>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</si>
  <si>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</si>
  <si>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</si>
  <si>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</si>
  <si>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</si>
  <si>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</si>
  <si>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</si>
  <si>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</si>
  <si>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</si>
  <si>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</si>
  <si>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</si>
  <si>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</si>
  <si>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</si>
  <si>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</si>
  <si>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</si>
  <si>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</si>
  <si>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</si>
  <si>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</si>
  <si>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</si>
  <si>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</si>
  <si>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</si>
  <si>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</si>
  <si>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</si>
  <si>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</si>
  <si>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</si>
  <si>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</si>
  <si>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</si>
  <si>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</si>
  <si>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</si>
  <si>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</si>
  <si>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</si>
  <si>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</si>
  <si>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</si>
  <si>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</si>
  <si>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</si>
  <si>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</si>
  <si>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</si>
  <si>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</si>
  <si>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</si>
  <si>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</si>
  <si>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</si>
  <si>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 xml:space="preserve">Prethodna godina </t>
  </si>
  <si>
    <t>A. GOTOVINSKI TOKOVI IZ POSLOVNIH   AKTIVNOSTI</t>
  </si>
  <si>
    <t>1.</t>
  </si>
  <si>
    <t>Neto dobit (gubitak) za period</t>
  </si>
  <si>
    <t>4.1.2. -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</si>
  <si>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</si>
  <si>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</si>
  <si>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</si>
  <si>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</si>
  <si>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</si>
  <si>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</si>
  <si>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</si>
  <si>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</si>
  <si>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</si>
  <si>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</si>
  <si>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</si>
  <si>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</si>
  <si>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</si>
  <si>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</si>
  <si>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</si>
  <si>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</si>
  <si>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</si>
  <si>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</si>
  <si>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</si>
  <si>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</si>
  <si>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</si>
  <si>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</si>
  <si>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</si>
  <si>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</si>
  <si>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</si>
  <si>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</si>
  <si>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</si>
  <si>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</si>
  <si>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</si>
  <si>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</si>
  <si>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</si>
  <si>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</si>
  <si>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</si>
  <si>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4.1.3.-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</si>
  <si>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</si>
  <si>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</si>
  <si>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</si>
  <si>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</si>
  <si>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</si>
  <si>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</si>
  <si>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</si>
  <si>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</si>
  <si>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</si>
  <si>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</si>
  <si>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</si>
  <si>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</si>
  <si>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</si>
  <si>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</si>
  <si>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</si>
  <si>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</si>
  <si>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</si>
  <si>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</si>
  <si>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</si>
  <si>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</si>
  <si>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</si>
  <si>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</si>
  <si>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</si>
  <si>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</si>
  <si>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</si>
  <si>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</si>
  <si>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</si>
  <si>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</si>
  <si>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4.2.3.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</si>
  <si>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</si>
  <si>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</si>
  <si>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</si>
  <si>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</si>
  <si>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</si>
  <si>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</si>
  <si>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</si>
  <si>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</si>
  <si>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</si>
  <si>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</si>
  <si>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</si>
  <si>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</si>
  <si>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</si>
  <si>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</si>
  <si>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4.1.1.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</si>
  <si>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</si>
  <si>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</si>
  <si>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</si>
  <si>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</si>
  <si>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</si>
  <si>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</si>
  <si>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</si>
  <si>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</si>
  <si>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4.2.2.</t>
  </si>
  <si>
    <t>41.</t>
  </si>
  <si>
    <t>Odlivi iz osnova kratkoročnih kredita</t>
  </si>
  <si>
    <t>4.2.1.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</si>
  <si>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</si>
  <si>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</si>
  <si>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</si>
  <si>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</si>
  <si>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</si>
  <si>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</si>
  <si>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</si>
  <si>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</si>
  <si>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</si>
  <si>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</si>
  <si>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</si>
  <si>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</si>
  <si>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</si>
  <si>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</si>
  <si>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</si>
  <si>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</si>
  <si>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</si>
  <si>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</si>
  <si>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</si>
  <si>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</si>
  <si>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</si>
  <si>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</si>
  <si>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</si>
  <si>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</si>
  <si>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</si>
  <si>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</si>
  <si>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 xml:space="preserve">U Sarajevu, 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</si>
  <si>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</si>
  <si>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</si>
  <si>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</si>
  <si>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</si>
  <si>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</si>
  <si>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</si>
  <si>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</si>
  <si>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</si>
  <si>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</si>
  <si>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</si>
  <si>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</si>
  <si>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</si>
  <si>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</si>
  <si>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</si>
  <si>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</si>
  <si>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</si>
  <si>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 xml:space="preserve">                -  </t>
  </si>
  <si>
    <t xml:space="preserve">                   -  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</si>
  <si>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</si>
  <si>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</si>
  <si>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</si>
  <si>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</si>
  <si>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</si>
  <si>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</si>
  <si>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</si>
  <si>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</si>
  <si>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</si>
  <si>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</si>
  <si>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</si>
  <si>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</si>
  <si>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</si>
  <si>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</si>
  <si>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</si>
  <si>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</si>
  <si>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</si>
  <si>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</si>
  <si>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</si>
  <si>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</si>
  <si>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</si>
  <si>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</si>
  <si>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</si>
  <si>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</si>
  <si>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</si>
  <si>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</si>
  <si>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</si>
  <si>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</si>
  <si>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</si>
  <si>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</si>
  <si>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</si>
  <si>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</si>
  <si>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</si>
  <si>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</si>
  <si>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</si>
  <si>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</si>
  <si>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</si>
  <si>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</si>
  <si>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</si>
  <si>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</si>
  <si>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</si>
  <si>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</si>
  <si>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</si>
  <si>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</si>
  <si>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</si>
  <si>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</si>
  <si>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</si>
  <si>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</si>
  <si>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</si>
  <si>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</si>
  <si>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</si>
  <si>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</si>
  <si>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</si>
  <si>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</si>
  <si>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</si>
  <si>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>UKUPNI KAPITAL</t>
  </si>
  <si>
    <t>(8+9)</t>
  </si>
  <si>
    <t xml:space="preserve"> osnovu finansijskih</t>
  </si>
  <si>
    <t xml:space="preserve">sredstava raspoloživi </t>
  </si>
  <si>
    <t>za prodaju</t>
  </si>
  <si>
    <t>Ostale rezerve</t>
  </si>
  <si>
    <t xml:space="preserve">(emisiona premija, </t>
  </si>
  <si>
    <t xml:space="preserve">zakonske i statutarne </t>
  </si>
  <si>
    <t xml:space="preserve">rezerve, zaštita </t>
  </si>
  <si>
    <t>gotovinskih tokova)</t>
  </si>
  <si>
    <t>Akumulirana</t>
  </si>
  <si>
    <t xml:space="preserve">neraspoređena </t>
  </si>
  <si>
    <t xml:space="preserve">dobit /nepokriveni </t>
  </si>
  <si>
    <t>gubitak</t>
  </si>
  <si>
    <t>UKUPNO</t>
  </si>
  <si>
    <t>(3+4+5+6+7)</t>
  </si>
  <si>
    <t>Edin Dizdar - Predsjednik;
Bernadin Alagić - član;
Mirna Sijerčić - član;
Vedad Tuzović - član                                                         Nedim Rizvanović - član</t>
  </si>
  <si>
    <r>
      <t xml:space="preserve">odnosno 01. 01. 2018. godine </t>
    </r>
    <r>
      <rPr>
        <i/>
        <sz val="10"/>
        <rFont val="Times New Roman"/>
        <family val="1"/>
      </rPr>
      <t>(912±913±914)</t>
    </r>
  </si>
  <si>
    <t>Haris Jahić                                                                                                                                  Belma Ahmagić                                                                      Edis Boloban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</si>
  <si>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</si>
  <si>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</si>
  <si>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 xml:space="preserve"> HADEN S.A  (LUX) – 25,95%                                                                                                                               KBC Euro Credit Capital (MLT) - 23,67%
 The Economic and Social Development Fund (LIBYA) - 7,60% </t>
  </si>
  <si>
    <t>15. Ponovo iskazano stanje na dan 31. 12. 2018. godine,</t>
  </si>
  <si>
    <r>
      <t xml:space="preserve">odnosno 01. 01. 2019. godine </t>
    </r>
    <r>
      <rPr>
        <i/>
        <sz val="10"/>
        <rFont val="Times New Roman"/>
        <family val="1"/>
      </rPr>
      <t>(912±913±914)</t>
    </r>
  </si>
  <si>
    <r>
      <t xml:space="preserve">1. Stanje na dan 31. 12. 2017. godine, </t>
    </r>
    <r>
      <rPr>
        <i/>
        <sz val="10"/>
        <rFont val="Times New Roman"/>
        <family val="1"/>
      </rPr>
      <t>(904±905±906±907±908±909-910+911)</t>
    </r>
  </si>
  <si>
    <t>4. Ponovo iskazano stanje na dan 31. 12. 2017. godine,</t>
  </si>
  <si>
    <t>6.. Nerealizovani dobici/gubici po osnovu finansijskih sredstava raspoloživih za prodaju</t>
  </si>
  <si>
    <t>12. Stanje na dan 31.12.2018. godine        (915±916±917±918±919±920-921+922)</t>
  </si>
  <si>
    <t>od 01.01. do 30.06.2019. godine</t>
  </si>
  <si>
    <t xml:space="preserve">NO: Edin Dizdar - Predsjednik 3.690 (na početku perioda) i 3.690 (na kraju perioda); 
Bernadin Alagić - član 0 i 0;
Mirna Sijerčić  - član 1.845 i 1.845; 
Vedad Tuzović - član 1000 i 1.000;                                               Nedim Rizvanović - član 0 i 0;
UPRAVA:  Nedim Uzunović - Direktor 43.450 i 43.450;
Adnan Hadžić - Izvršni direktor za finansije 23.000 i 23.000;                                                                                Mirela Spahić - Izvršni direktor za operacije 19.000 i 19.000                                                                                                                                                                                            </t>
  </si>
  <si>
    <t>Isplaćena dividenda u periodu od 01.01. do 30.06.2019. godine iznosi  1.388.978,78 KM</t>
  </si>
  <si>
    <t>U Sarajevu, 30.08.2019. godine</t>
  </si>
  <si>
    <t>Dana 30.08.2019. godine</t>
  </si>
  <si>
    <t>na dan 30.06.2019. godine</t>
  </si>
  <si>
    <t>za period od 01.01. do 30.06.2019. godine</t>
  </si>
  <si>
    <t xml:space="preserve">23. Stanje na dan 30.06.2019. godine </t>
  </si>
  <si>
    <t>za period koji se završava na dan 30.06.2019. godine</t>
  </si>
  <si>
    <t>Aida Špirtović Bakalović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</si>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</sst>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\ _k_n"/>
    <numFmt numFmtId="165" formatCode="_(* #,##0_);_(* \(#,##0\);_(* &quot;-&quot;??_);_(@_)"/>
  </numFmts>
  <fonts count="14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rgb="FF777777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  <font>
      <sz val="10"/>
      <name val="CRO_Dutch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2" fillId="0" borderId="0" applyFont="0" applyFill="0" applyBorder="0" applyAlignment="0" applyProtection="0"/>
  </cellStyleXfs>
  <cellXfs count="253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6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right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9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165" fontId="8" fillId="4" borderId="7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Border="1" applyAlignment="1">
      <alignment horizontal="right" vertical="top" wrapText="1"/>
    </xf>
    <xf numFmtId="165" fontId="9" fillId="0" borderId="7" xfId="0" applyNumberFormat="1" applyFont="1" applyBorder="1" applyAlignment="1">
      <alignment horizontal="right" vertical="top" wrapText="1"/>
    </xf>
    <xf numFmtId="1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3" fontId="4" fillId="0" borderId="5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right" vertical="top" wrapText="1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165" fontId="4" fillId="0" borderId="7" xfId="0" applyNumberFormat="1" applyFont="1" applyFill="1" applyBorder="1" applyAlignment="1">
      <alignment horizontal="right" vertical="top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4" fillId="4" borderId="3" xfId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8" fillId="0" borderId="8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4" fontId="8" fillId="0" borderId="18" xfId="0" applyNumberFormat="1" applyFont="1" applyBorder="1" applyAlignment="1">
      <alignment wrapText="1"/>
    </xf>
    <xf numFmtId="164" fontId="8" fillId="0" borderId="21" xfId="0" applyNumberFormat="1" applyFont="1" applyBorder="1" applyAlignment="1">
      <alignment wrapText="1"/>
    </xf>
    <xf numFmtId="164" fontId="8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164" fontId="10" fillId="0" borderId="21" xfId="0" applyNumberFormat="1" applyFont="1" applyBorder="1" applyAlignment="1">
      <alignment horizontal="center" wrapText="1"/>
    </xf>
    <xf numFmtId="164" fontId="10" fillId="0" borderId="19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9" fillId="0" borderId="18" xfId="0" applyNumberFormat="1" applyFont="1" applyBorder="1" applyAlignment="1">
      <alignment wrapText="1"/>
    </xf>
    <xf numFmtId="165" fontId="9" fillId="0" borderId="21" xfId="0" applyNumberFormat="1" applyFont="1" applyBorder="1" applyAlignment="1">
      <alignment wrapText="1"/>
    </xf>
    <xf numFmtId="165" fontId="9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11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9" fillId="0" borderId="7" xfId="5" applyNumberFormat="1" applyFont="1" applyFill="1" applyBorder="1" applyAlignment="1"/>
    <xf numFmtId="3" fontId="8" fillId="0" borderId="0" xfId="0" applyNumberFormat="1" applyFont="1"/>
    <xf numFmtId="3" fontId="9" fillId="0" borderId="7" xfId="0" applyNumberFormat="1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0" xfId="0" applyFont="1" applyBorder="1"/>
    <xf numFmtId="0" fontId="9" fillId="0" borderId="7" xfId="0" applyFont="1" applyBorder="1"/>
    <xf numFmtId="165" fontId="13" fillId="0" borderId="7" xfId="5" applyNumberFormat="1" applyFont="1" applyFill="1" applyBorder="1" applyAlignment="1"/>
    <xf numFmtId="165" fontId="13" fillId="0" borderId="7" xfId="5" applyNumberFormat="1" applyFont="1" applyFill="1" applyBorder="1" applyAlignment="1">
      <alignment vertical="center"/>
    </xf>
    <xf numFmtId="165" fontId="6" fillId="0" borderId="7" xfId="5" applyNumberFormat="1" applyFont="1" applyFill="1" applyBorder="1" applyAlignment="1"/>
  </cellXfs>
  <cellStyles count="6">
    <cellStyle name="Comma" xfId="5" builtinId="3"/>
    <cellStyle name="Normal" xfId="0" builtinId="0"/>
    <cellStyle name="Normal 111" xfId="4"/>
    <cellStyle name="Normal 3" xfId="3"/>
    <cellStyle name="Normal_TFI-FIN" xfId="1"/>
    <cellStyle name="Normal_TFI-FIN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23" zoomScaleNormal="100" zoomScaleSheetLayoutView="100" workbookViewId="0">
      <selection activeCell="I26" sqref="I26"/>
    </sheetView>
  </sheetViews>
  <sheetFormatPr defaultRowHeight="12.75"/>
  <cols>
    <col min="1" max="1" width="60.5703125" style="36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9" ht="13.5">
      <c r="A1" s="1" t="s">
        <v>0</v>
      </c>
      <c r="B1" s="2" t="s">
        <v>1</v>
      </c>
      <c r="C1" s="3"/>
      <c r="D1" s="3"/>
      <c r="E1" s="4"/>
      <c r="G1" s="6"/>
      <c r="H1" s="6"/>
      <c r="I1" s="6"/>
    </row>
    <row r="2" spans="1:9" ht="13.5">
      <c r="A2" s="7" t="s">
        <v>670</v>
      </c>
      <c r="B2" s="8" t="s">
        <v>2</v>
      </c>
      <c r="C2" s="7"/>
      <c r="D2" s="9"/>
      <c r="E2" s="9"/>
      <c r="F2" s="9"/>
      <c r="G2" s="9"/>
      <c r="H2" s="9"/>
      <c r="I2" s="9"/>
    </row>
    <row r="3" spans="1:9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  <c r="I3" s="9"/>
    </row>
    <row r="4" spans="1:9" ht="14.25" thickTop="1">
      <c r="A4" s="11" t="s">
        <v>5</v>
      </c>
      <c r="B4" s="12"/>
    </row>
    <row r="5" spans="1:9" ht="13.5">
      <c r="A5" s="13" t="s">
        <v>6</v>
      </c>
      <c r="B5" s="14"/>
    </row>
    <row r="6" spans="1:9" ht="38.25">
      <c r="A6" s="15" t="s">
        <v>7</v>
      </c>
      <c r="B6" s="16" t="s">
        <v>8</v>
      </c>
    </row>
    <row r="7" spans="1:9">
      <c r="A7" s="17" t="s">
        <v>9</v>
      </c>
      <c r="B7" s="16" t="s">
        <v>10</v>
      </c>
    </row>
    <row r="8" spans="1:9" ht="25.5">
      <c r="A8" s="18" t="s">
        <v>11</v>
      </c>
      <c r="B8" s="16" t="s">
        <v>12</v>
      </c>
    </row>
    <row r="9" spans="1:9">
      <c r="A9" s="14" t="s">
        <v>13</v>
      </c>
      <c r="B9" s="19" t="s">
        <v>14</v>
      </c>
    </row>
    <row r="10" spans="1:9">
      <c r="A10" s="14" t="s">
        <v>15</v>
      </c>
      <c r="B10" s="16" t="s">
        <v>16</v>
      </c>
    </row>
    <row r="11" spans="1:9">
      <c r="A11" s="20" t="s">
        <v>17</v>
      </c>
      <c r="B11" s="16" t="s">
        <v>18</v>
      </c>
    </row>
    <row r="12" spans="1:9" ht="15" customHeight="1">
      <c r="A12" s="20" t="s">
        <v>19</v>
      </c>
      <c r="B12" s="129">
        <v>713</v>
      </c>
    </row>
    <row r="13" spans="1:9" ht="38.25">
      <c r="A13" s="22" t="s">
        <v>20</v>
      </c>
      <c r="B13" s="16" t="s">
        <v>21</v>
      </c>
    </row>
    <row r="14" spans="1:9">
      <c r="A14" s="20" t="s">
        <v>22</v>
      </c>
      <c r="B14" s="16" t="s">
        <v>23</v>
      </c>
    </row>
    <row r="15" spans="1:9" ht="25.5">
      <c r="A15" s="20" t="s">
        <v>24</v>
      </c>
      <c r="B15" s="16" t="s">
        <v>25</v>
      </c>
    </row>
    <row r="16" spans="1:9" ht="43.5" customHeight="1">
      <c r="A16" s="22" t="s">
        <v>26</v>
      </c>
      <c r="B16" s="16" t="s">
        <v>660</v>
      </c>
    </row>
    <row r="17" spans="1:5" ht="13.5">
      <c r="A17" s="23" t="s">
        <v>27</v>
      </c>
      <c r="B17" s="16"/>
    </row>
    <row r="18" spans="1:5" ht="63.75">
      <c r="A18" s="22" t="s">
        <v>28</v>
      </c>
      <c r="B18" s="16" t="s">
        <v>658</v>
      </c>
    </row>
    <row r="19" spans="1:5" ht="38.25">
      <c r="A19" s="22" t="s">
        <v>29</v>
      </c>
      <c r="B19" s="16" t="s">
        <v>661</v>
      </c>
    </row>
    <row r="20" spans="1:5" ht="140.25">
      <c r="A20" s="22" t="s">
        <v>30</v>
      </c>
      <c r="B20" s="21" t="s">
        <v>671</v>
      </c>
    </row>
    <row r="21" spans="1:5" ht="17.25" customHeight="1">
      <c r="A21" s="24" t="s">
        <v>31</v>
      </c>
      <c r="B21" s="21"/>
    </row>
    <row r="22" spans="1:5">
      <c r="A22" s="25" t="s">
        <v>32</v>
      </c>
      <c r="B22" s="26">
        <v>5582</v>
      </c>
    </row>
    <row r="23" spans="1:5" ht="51">
      <c r="A23" s="22" t="s">
        <v>33</v>
      </c>
      <c r="B23" s="21" t="s">
        <v>662</v>
      </c>
    </row>
    <row r="24" spans="1:5" ht="51">
      <c r="A24" s="22" t="s">
        <v>34</v>
      </c>
      <c r="B24" s="16" t="s">
        <v>663</v>
      </c>
    </row>
    <row r="25" spans="1:5" ht="27">
      <c r="A25" s="23" t="s">
        <v>35</v>
      </c>
      <c r="B25" s="19"/>
    </row>
    <row r="26" spans="1:5" ht="191.25">
      <c r="A26" s="25" t="s">
        <v>36</v>
      </c>
      <c r="B26" s="120" t="s">
        <v>680</v>
      </c>
      <c r="E26" s="27"/>
    </row>
    <row r="27" spans="1:5" ht="27">
      <c r="A27" s="23" t="s">
        <v>37</v>
      </c>
      <c r="B27" s="16"/>
    </row>
    <row r="28" spans="1:5">
      <c r="A28" s="28" t="s">
        <v>38</v>
      </c>
      <c r="B28" s="16"/>
    </row>
    <row r="29" spans="1:5">
      <c r="A29" s="29" t="s">
        <v>39</v>
      </c>
      <c r="B29" s="16"/>
    </row>
    <row r="30" spans="1:5">
      <c r="A30" s="22" t="s">
        <v>40</v>
      </c>
      <c r="B30" s="16"/>
    </row>
    <row r="31" spans="1:5" ht="13.5">
      <c r="A31" s="24" t="s">
        <v>41</v>
      </c>
      <c r="B31" s="16"/>
    </row>
    <row r="32" spans="1:5" ht="25.5">
      <c r="A32" s="20" t="s">
        <v>42</v>
      </c>
      <c r="B32" s="16" t="s">
        <v>672</v>
      </c>
      <c r="D32" s="121"/>
    </row>
    <row r="33" spans="1:2" ht="38.25">
      <c r="A33" s="20" t="s">
        <v>43</v>
      </c>
      <c r="B33" s="16"/>
    </row>
    <row r="34" spans="1:2" ht="38.25">
      <c r="A34" s="20" t="s">
        <v>44</v>
      </c>
      <c r="B34" s="16"/>
    </row>
    <row r="35" spans="1:2" ht="26.25" customHeight="1">
      <c r="A35" s="20" t="s">
        <v>45</v>
      </c>
      <c r="B35" s="16"/>
    </row>
    <row r="36" spans="1:2" ht="38.25">
      <c r="A36" s="30" t="s">
        <v>46</v>
      </c>
      <c r="B36" s="31"/>
    </row>
    <row r="37" spans="1:2">
      <c r="B37" s="33" t="s">
        <v>47</v>
      </c>
    </row>
    <row r="38" spans="1:2" ht="13.5">
      <c r="A38" s="32" t="s">
        <v>673</v>
      </c>
      <c r="B38" s="35" t="s">
        <v>679</v>
      </c>
    </row>
    <row r="39" spans="1:2" ht="13.5">
      <c r="A39" s="34"/>
      <c r="B39" s="37" t="s">
        <v>48</v>
      </c>
    </row>
    <row r="40" spans="1:2">
      <c r="B40" s="35" t="s">
        <v>49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topLeftCell="A164" zoomScaleNormal="100" workbookViewId="0">
      <selection activeCell="K97" sqref="K97"/>
    </sheetView>
  </sheetViews>
  <sheetFormatPr defaultRowHeight="12.75"/>
  <cols>
    <col min="1" max="1" width="14.140625" style="38" customWidth="1"/>
    <col min="2" max="2" width="15.42578125" style="38" customWidth="1"/>
    <col min="3" max="3" width="18.42578125" style="38" customWidth="1"/>
    <col min="4" max="4" width="12.7109375" style="38" customWidth="1"/>
    <col min="5" max="7" width="3.140625" style="38" customWidth="1"/>
    <col min="8" max="9" width="16.5703125" style="38" customWidth="1"/>
    <col min="10" max="10" width="6.85546875" style="38" customWidth="1"/>
    <col min="11" max="12" width="9.140625" style="38"/>
    <col min="13" max="13" width="10.42578125" style="38" bestFit="1" customWidth="1"/>
    <col min="14" max="16384" width="9.140625" style="38"/>
  </cols>
  <sheetData>
    <row r="1" spans="1:9" ht="13.5">
      <c r="A1" s="36"/>
      <c r="B1" s="2"/>
      <c r="I1" s="39" t="s">
        <v>1</v>
      </c>
    </row>
    <row r="2" spans="1:9" ht="13.5">
      <c r="A2" s="1"/>
      <c r="C2" s="40"/>
      <c r="I2" s="39" t="s">
        <v>50</v>
      </c>
    </row>
    <row r="3" spans="1:9">
      <c r="A3" s="41" t="s">
        <v>51</v>
      </c>
      <c r="B3" s="130" t="s">
        <v>52</v>
      </c>
      <c r="C3" s="131"/>
      <c r="D3" s="131"/>
      <c r="E3" s="131"/>
      <c r="F3" s="131"/>
      <c r="G3" s="131"/>
      <c r="H3" s="131"/>
      <c r="I3" s="131"/>
    </row>
    <row r="4" spans="1:9">
      <c r="A4" s="41" t="s">
        <v>53</v>
      </c>
      <c r="B4" s="130" t="s">
        <v>10</v>
      </c>
      <c r="C4" s="131"/>
      <c r="D4" s="131"/>
      <c r="E4" s="131"/>
      <c r="F4" s="131"/>
      <c r="G4" s="131"/>
      <c r="H4" s="131"/>
      <c r="I4" s="131"/>
    </row>
    <row r="5" spans="1:9">
      <c r="A5" s="41" t="s">
        <v>54</v>
      </c>
      <c r="B5" s="130" t="s">
        <v>55</v>
      </c>
      <c r="C5" s="131"/>
      <c r="D5" s="131"/>
      <c r="E5" s="131"/>
      <c r="F5" s="131"/>
      <c r="G5" s="131"/>
      <c r="H5" s="131"/>
      <c r="I5" s="131"/>
    </row>
    <row r="6" spans="1:9">
      <c r="A6" s="41" t="s">
        <v>56</v>
      </c>
      <c r="B6" s="130" t="s">
        <v>57</v>
      </c>
      <c r="C6" s="131"/>
      <c r="D6" s="131"/>
      <c r="E6" s="131"/>
      <c r="F6" s="131"/>
      <c r="G6" s="131"/>
      <c r="H6" s="131"/>
      <c r="I6" s="131"/>
    </row>
    <row r="7" spans="1:9">
      <c r="A7" s="41" t="s">
        <v>58</v>
      </c>
      <c r="B7" s="130" t="s">
        <v>57</v>
      </c>
      <c r="C7" s="131"/>
      <c r="D7" s="131"/>
      <c r="E7" s="131"/>
      <c r="F7" s="131"/>
      <c r="G7" s="131"/>
      <c r="H7" s="131"/>
      <c r="I7" s="131"/>
    </row>
    <row r="8" spans="1:9" ht="18" customHeight="1">
      <c r="A8" s="42"/>
      <c r="B8" s="42"/>
      <c r="C8" s="42"/>
      <c r="D8" s="43"/>
      <c r="E8" s="42"/>
      <c r="F8" s="42"/>
      <c r="G8" s="42"/>
      <c r="H8" s="44"/>
      <c r="I8" s="44"/>
    </row>
    <row r="9" spans="1:9" ht="12.75" hidden="1" customHeight="1">
      <c r="A9" s="42"/>
      <c r="B9" s="42"/>
      <c r="C9" s="42"/>
      <c r="D9" s="42"/>
      <c r="E9" s="42"/>
      <c r="F9" s="42"/>
      <c r="G9" s="42"/>
      <c r="H9" s="42"/>
      <c r="I9" s="42"/>
    </row>
    <row r="10" spans="1:9" ht="1.5" hidden="1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8.75" customHeight="1" thickBot="1">
      <c r="A11" s="132" t="s">
        <v>59</v>
      </c>
      <c r="B11" s="133"/>
      <c r="C11" s="133"/>
      <c r="D11" s="133"/>
      <c r="E11" s="133"/>
      <c r="F11" s="133"/>
      <c r="G11" s="133"/>
      <c r="H11" s="133"/>
      <c r="I11" s="133"/>
    </row>
    <row r="12" spans="1:9" ht="12" customHeight="1" thickTop="1">
      <c r="A12" s="138"/>
      <c r="B12" s="138"/>
      <c r="C12" s="138"/>
      <c r="D12" s="138"/>
      <c r="E12" s="138"/>
      <c r="F12" s="138"/>
      <c r="G12" s="138"/>
      <c r="H12" s="138"/>
      <c r="I12" s="138"/>
    </row>
    <row r="13" spans="1:9" ht="18.75" customHeight="1">
      <c r="C13" s="138" t="s">
        <v>670</v>
      </c>
      <c r="D13" s="138"/>
      <c r="E13" s="138"/>
      <c r="F13" s="138"/>
      <c r="G13" s="138"/>
      <c r="H13" s="45"/>
    </row>
    <row r="14" spans="1:9">
      <c r="I14" s="38" t="s">
        <v>60</v>
      </c>
    </row>
    <row r="15" spans="1:9">
      <c r="A15" s="139" t="s">
        <v>61</v>
      </c>
      <c r="B15" s="143" t="s">
        <v>62</v>
      </c>
      <c r="C15" s="144"/>
      <c r="D15" s="46" t="s">
        <v>63</v>
      </c>
      <c r="E15" s="149" t="s">
        <v>64</v>
      </c>
      <c r="F15" s="150"/>
      <c r="G15" s="151"/>
      <c r="H15" s="152" t="s">
        <v>65</v>
      </c>
      <c r="I15" s="153"/>
    </row>
    <row r="16" spans="1:9">
      <c r="A16" s="140"/>
      <c r="B16" s="145"/>
      <c r="C16" s="146"/>
      <c r="D16" s="47"/>
      <c r="E16" s="156" t="s">
        <v>66</v>
      </c>
      <c r="F16" s="157"/>
      <c r="G16" s="158"/>
      <c r="H16" s="154"/>
      <c r="I16" s="155"/>
    </row>
    <row r="17" spans="1:13">
      <c r="A17" s="141"/>
      <c r="B17" s="145"/>
      <c r="C17" s="146"/>
      <c r="D17" s="47"/>
      <c r="E17" s="159"/>
      <c r="F17" s="160"/>
      <c r="G17" s="161"/>
      <c r="H17" s="48" t="s">
        <v>67</v>
      </c>
      <c r="I17" s="49" t="s">
        <v>68</v>
      </c>
    </row>
    <row r="18" spans="1:13">
      <c r="A18" s="142"/>
      <c r="B18" s="147"/>
      <c r="C18" s="148"/>
      <c r="D18" s="50"/>
      <c r="E18" s="162"/>
      <c r="F18" s="163"/>
      <c r="G18" s="164"/>
      <c r="H18" s="51" t="s">
        <v>69</v>
      </c>
      <c r="I18" s="52" t="s">
        <v>69</v>
      </c>
    </row>
    <row r="19" spans="1:13">
      <c r="A19" s="52">
        <v>1</v>
      </c>
      <c r="B19" s="134">
        <v>2</v>
      </c>
      <c r="C19" s="134"/>
      <c r="D19" s="52">
        <v>3</v>
      </c>
      <c r="E19" s="134">
        <v>4</v>
      </c>
      <c r="F19" s="134"/>
      <c r="G19" s="134"/>
      <c r="H19" s="52">
        <v>5</v>
      </c>
      <c r="I19" s="52">
        <v>6</v>
      </c>
    </row>
    <row r="20" spans="1:13" ht="13.5">
      <c r="A20" s="53"/>
      <c r="B20" s="135" t="s">
        <v>70</v>
      </c>
      <c r="C20" s="135"/>
      <c r="D20" s="53"/>
      <c r="E20" s="136"/>
      <c r="F20" s="136"/>
      <c r="G20" s="136"/>
      <c r="H20" s="53"/>
      <c r="I20" s="53"/>
    </row>
    <row r="21" spans="1:13">
      <c r="A21" s="53"/>
      <c r="B21" s="137" t="s">
        <v>71</v>
      </c>
      <c r="C21" s="137"/>
      <c r="D21" s="53"/>
      <c r="E21" s="53"/>
      <c r="F21" s="53"/>
      <c r="G21" s="53"/>
      <c r="H21" s="54"/>
      <c r="I21" s="54"/>
    </row>
    <row r="22" spans="1:13" ht="13.5">
      <c r="A22" s="53"/>
      <c r="B22" s="135" t="s">
        <v>608</v>
      </c>
      <c r="C22" s="135"/>
      <c r="D22" s="55" t="s">
        <v>72</v>
      </c>
      <c r="E22" s="53">
        <v>2</v>
      </c>
      <c r="F22" s="53">
        <v>0</v>
      </c>
      <c r="G22" s="53">
        <v>1</v>
      </c>
      <c r="H22" s="123">
        <v>46582455</v>
      </c>
      <c r="I22" s="123">
        <f>I23+I27+I31+I32</f>
        <v>63355482</v>
      </c>
    </row>
    <row r="23" spans="1:13" ht="19.5" customHeight="1">
      <c r="A23" s="53">
        <v>60</v>
      </c>
      <c r="B23" s="137" t="s">
        <v>73</v>
      </c>
      <c r="C23" s="137"/>
      <c r="D23" s="53"/>
      <c r="E23" s="53">
        <v>2</v>
      </c>
      <c r="F23" s="53">
        <v>0</v>
      </c>
      <c r="G23" s="53">
        <v>2</v>
      </c>
      <c r="H23" s="246">
        <v>355125</v>
      </c>
      <c r="I23" s="246">
        <f>SUM(I24:I26)</f>
        <v>2288390</v>
      </c>
      <c r="M23" s="57"/>
    </row>
    <row r="24" spans="1:13" ht="29.25" customHeight="1">
      <c r="A24" s="53">
        <v>600</v>
      </c>
      <c r="B24" s="137" t="s">
        <v>74</v>
      </c>
      <c r="C24" s="137"/>
      <c r="D24" s="53"/>
      <c r="E24" s="53">
        <v>2</v>
      </c>
      <c r="F24" s="53">
        <v>0</v>
      </c>
      <c r="G24" s="53">
        <v>3</v>
      </c>
      <c r="H24" s="246">
        <v>0</v>
      </c>
      <c r="I24" s="250">
        <v>0</v>
      </c>
    </row>
    <row r="25" spans="1:13" ht="27.75" customHeight="1">
      <c r="A25" s="53">
        <v>601</v>
      </c>
      <c r="B25" s="137" t="s">
        <v>75</v>
      </c>
      <c r="C25" s="137"/>
      <c r="D25" s="53" t="s">
        <v>76</v>
      </c>
      <c r="E25" s="53">
        <v>2</v>
      </c>
      <c r="F25" s="53">
        <v>0</v>
      </c>
      <c r="G25" s="53">
        <v>4</v>
      </c>
      <c r="H25" s="246">
        <v>355125</v>
      </c>
      <c r="I25" s="244">
        <v>2288390</v>
      </c>
    </row>
    <row r="26" spans="1:13" ht="28.5" customHeight="1">
      <c r="A26" s="53">
        <v>602</v>
      </c>
      <c r="B26" s="137" t="s">
        <v>77</v>
      </c>
      <c r="C26" s="137"/>
      <c r="D26" s="53"/>
      <c r="E26" s="53">
        <v>2</v>
      </c>
      <c r="F26" s="53">
        <v>0</v>
      </c>
      <c r="G26" s="53">
        <v>5</v>
      </c>
      <c r="H26" s="246">
        <v>0</v>
      </c>
      <c r="I26" s="250">
        <v>0</v>
      </c>
    </row>
    <row r="27" spans="1:13" ht="26.25" customHeight="1">
      <c r="A27" s="53">
        <v>61</v>
      </c>
      <c r="B27" s="137" t="s">
        <v>78</v>
      </c>
      <c r="C27" s="137"/>
      <c r="D27" s="53"/>
      <c r="E27" s="53">
        <v>2</v>
      </c>
      <c r="F27" s="53">
        <v>0</v>
      </c>
      <c r="G27" s="53">
        <v>6</v>
      </c>
      <c r="H27" s="246">
        <v>46091567</v>
      </c>
      <c r="I27" s="246">
        <f>SUM(I28:I30)</f>
        <v>54774418</v>
      </c>
    </row>
    <row r="28" spans="1:13" ht="28.5" customHeight="1">
      <c r="A28" s="53">
        <v>610</v>
      </c>
      <c r="B28" s="137" t="s">
        <v>79</v>
      </c>
      <c r="C28" s="137"/>
      <c r="D28" s="53"/>
      <c r="E28" s="53">
        <v>2</v>
      </c>
      <c r="F28" s="53">
        <v>0</v>
      </c>
      <c r="G28" s="53">
        <v>7</v>
      </c>
      <c r="H28" s="246">
        <v>0</v>
      </c>
      <c r="I28" s="250">
        <v>0</v>
      </c>
    </row>
    <row r="29" spans="1:13" ht="25.5" customHeight="1">
      <c r="A29" s="53">
        <v>611</v>
      </c>
      <c r="B29" s="137" t="s">
        <v>80</v>
      </c>
      <c r="C29" s="137"/>
      <c r="D29" s="53" t="s">
        <v>81</v>
      </c>
      <c r="E29" s="53">
        <v>2</v>
      </c>
      <c r="F29" s="53">
        <v>0</v>
      </c>
      <c r="G29" s="53">
        <v>8</v>
      </c>
      <c r="H29" s="246">
        <v>18941714</v>
      </c>
      <c r="I29" s="250">
        <v>15979728</v>
      </c>
    </row>
    <row r="30" spans="1:13" ht="27" customHeight="1">
      <c r="A30" s="53">
        <v>612</v>
      </c>
      <c r="B30" s="137" t="s">
        <v>82</v>
      </c>
      <c r="C30" s="137"/>
      <c r="D30" s="53" t="s">
        <v>83</v>
      </c>
      <c r="E30" s="53">
        <v>2</v>
      </c>
      <c r="F30" s="53">
        <v>0</v>
      </c>
      <c r="G30" s="53">
        <v>9</v>
      </c>
      <c r="H30" s="246">
        <v>27149853</v>
      </c>
      <c r="I30" s="250">
        <v>38794690</v>
      </c>
    </row>
    <row r="31" spans="1:13" ht="28.5" customHeight="1">
      <c r="A31" s="53">
        <v>62</v>
      </c>
      <c r="B31" s="137" t="s">
        <v>84</v>
      </c>
      <c r="C31" s="137"/>
      <c r="D31" s="53"/>
      <c r="E31" s="53">
        <v>2</v>
      </c>
      <c r="F31" s="53">
        <v>1</v>
      </c>
      <c r="G31" s="53">
        <v>0</v>
      </c>
      <c r="H31" s="246">
        <v>0</v>
      </c>
      <c r="I31" s="250">
        <v>0</v>
      </c>
    </row>
    <row r="32" spans="1:13" ht="18.75" customHeight="1">
      <c r="A32" s="53">
        <v>65</v>
      </c>
      <c r="B32" s="137" t="s">
        <v>85</v>
      </c>
      <c r="C32" s="137"/>
      <c r="D32" s="53"/>
      <c r="E32" s="53">
        <v>2</v>
      </c>
      <c r="F32" s="53">
        <v>1</v>
      </c>
      <c r="G32" s="53">
        <v>1</v>
      </c>
      <c r="H32" s="246">
        <v>135763</v>
      </c>
      <c r="I32" s="250">
        <v>6292674</v>
      </c>
    </row>
    <row r="33" spans="1:13" ht="39" customHeight="1">
      <c r="A33" s="53"/>
      <c r="B33" s="135" t="s">
        <v>609</v>
      </c>
      <c r="C33" s="135"/>
      <c r="D33" s="53"/>
      <c r="E33" s="53">
        <v>2</v>
      </c>
      <c r="F33" s="53">
        <v>1</v>
      </c>
      <c r="G33" s="53">
        <v>2</v>
      </c>
      <c r="H33" s="123">
        <v>46764507</v>
      </c>
      <c r="I33" s="123">
        <f>I34+I35+I36+I40+I41+I42+I43-I44+I45</f>
        <v>54865051</v>
      </c>
    </row>
    <row r="34" spans="1:13">
      <c r="A34" s="53">
        <v>50</v>
      </c>
      <c r="B34" s="137" t="s">
        <v>86</v>
      </c>
      <c r="C34" s="137"/>
      <c r="D34" s="53" t="s">
        <v>87</v>
      </c>
      <c r="E34" s="53">
        <v>2</v>
      </c>
      <c r="F34" s="53">
        <v>1</v>
      </c>
      <c r="G34" s="53">
        <v>3</v>
      </c>
      <c r="H34" s="246">
        <v>224966</v>
      </c>
      <c r="I34" s="250">
        <v>1943542</v>
      </c>
    </row>
    <row r="35" spans="1:13">
      <c r="A35" s="53">
        <v>51</v>
      </c>
      <c r="B35" s="137" t="s">
        <v>88</v>
      </c>
      <c r="C35" s="137"/>
      <c r="D35" s="53" t="s">
        <v>89</v>
      </c>
      <c r="E35" s="53">
        <v>2</v>
      </c>
      <c r="F35" s="53">
        <v>1</v>
      </c>
      <c r="G35" s="53">
        <v>4</v>
      </c>
      <c r="H35" s="246">
        <v>14895346</v>
      </c>
      <c r="I35" s="250">
        <v>14314331</v>
      </c>
      <c r="M35" s="57"/>
    </row>
    <row r="36" spans="1:13" ht="27" customHeight="1">
      <c r="A36" s="53">
        <v>52</v>
      </c>
      <c r="B36" s="137" t="s">
        <v>90</v>
      </c>
      <c r="C36" s="137"/>
      <c r="D36" s="53"/>
      <c r="E36" s="53">
        <v>2</v>
      </c>
      <c r="F36" s="53">
        <v>1</v>
      </c>
      <c r="G36" s="53">
        <v>5</v>
      </c>
      <c r="H36" s="246">
        <v>18565550</v>
      </c>
      <c r="I36" s="250">
        <f>+I37+I38+I39</f>
        <v>18299772</v>
      </c>
    </row>
    <row r="37" spans="1:13" ht="26.25" customHeight="1">
      <c r="A37" s="53" t="s">
        <v>91</v>
      </c>
      <c r="B37" s="137" t="s">
        <v>92</v>
      </c>
      <c r="C37" s="137"/>
      <c r="D37" s="53" t="s">
        <v>93</v>
      </c>
      <c r="E37" s="53">
        <v>2</v>
      </c>
      <c r="F37" s="53">
        <v>1</v>
      </c>
      <c r="G37" s="53">
        <v>6</v>
      </c>
      <c r="H37" s="246">
        <v>11748075</v>
      </c>
      <c r="I37" s="250">
        <v>11243559</v>
      </c>
    </row>
    <row r="38" spans="1:13" ht="26.25" customHeight="1">
      <c r="A38" s="53" t="s">
        <v>94</v>
      </c>
      <c r="B38" s="137" t="s">
        <v>95</v>
      </c>
      <c r="C38" s="137"/>
      <c r="D38" s="53"/>
      <c r="E38" s="53">
        <v>2</v>
      </c>
      <c r="F38" s="53">
        <v>1</v>
      </c>
      <c r="G38" s="53">
        <v>7</v>
      </c>
      <c r="H38" s="246">
        <v>2507647</v>
      </c>
      <c r="I38" s="250">
        <v>2439123</v>
      </c>
    </row>
    <row r="39" spans="1:13" ht="27.75" customHeight="1">
      <c r="A39" s="53" t="s">
        <v>96</v>
      </c>
      <c r="B39" s="137" t="s">
        <v>97</v>
      </c>
      <c r="C39" s="137"/>
      <c r="D39" s="53"/>
      <c r="E39" s="53">
        <v>2</v>
      </c>
      <c r="F39" s="53">
        <v>1</v>
      </c>
      <c r="G39" s="53">
        <v>8</v>
      </c>
      <c r="H39" s="246">
        <v>4309828</v>
      </c>
      <c r="I39" s="250">
        <v>4617090</v>
      </c>
    </row>
    <row r="40" spans="1:13" ht="19.5" customHeight="1">
      <c r="A40" s="53">
        <v>53</v>
      </c>
      <c r="B40" s="137" t="s">
        <v>98</v>
      </c>
      <c r="C40" s="137"/>
      <c r="D40" s="53" t="s">
        <v>99</v>
      </c>
      <c r="E40" s="53">
        <v>2</v>
      </c>
      <c r="F40" s="53">
        <v>1</v>
      </c>
      <c r="G40" s="53">
        <v>9</v>
      </c>
      <c r="H40" s="246">
        <v>7544171</v>
      </c>
      <c r="I40" s="250">
        <v>13167342</v>
      </c>
    </row>
    <row r="41" spans="1:13" ht="12.75" customHeight="1">
      <c r="A41" s="53" t="s">
        <v>100</v>
      </c>
      <c r="B41" s="137" t="s">
        <v>101</v>
      </c>
      <c r="C41" s="137"/>
      <c r="D41" s="53" t="s">
        <v>102</v>
      </c>
      <c r="E41" s="53">
        <v>2</v>
      </c>
      <c r="F41" s="53">
        <v>2</v>
      </c>
      <c r="G41" s="53">
        <v>0</v>
      </c>
      <c r="H41" s="246">
        <v>5089564</v>
      </c>
      <c r="I41" s="250">
        <v>4603912</v>
      </c>
    </row>
    <row r="42" spans="1:13" ht="12.75" customHeight="1">
      <c r="A42" s="53" t="s">
        <v>103</v>
      </c>
      <c r="B42" s="137" t="s">
        <v>104</v>
      </c>
      <c r="C42" s="137"/>
      <c r="D42" s="53"/>
      <c r="E42" s="53">
        <v>2</v>
      </c>
      <c r="F42" s="53">
        <v>2</v>
      </c>
      <c r="G42" s="53">
        <v>1</v>
      </c>
      <c r="H42" s="246">
        <v>0</v>
      </c>
      <c r="I42" s="250">
        <v>0</v>
      </c>
    </row>
    <row r="43" spans="1:13" ht="14.25" customHeight="1">
      <c r="A43" s="53">
        <v>55</v>
      </c>
      <c r="B43" s="137" t="s">
        <v>105</v>
      </c>
      <c r="C43" s="137"/>
      <c r="D43" s="53" t="s">
        <v>106</v>
      </c>
      <c r="E43" s="53">
        <v>2</v>
      </c>
      <c r="F43" s="53">
        <v>2</v>
      </c>
      <c r="G43" s="53">
        <v>2</v>
      </c>
      <c r="H43" s="246">
        <v>6138543</v>
      </c>
      <c r="I43" s="250">
        <v>5595810</v>
      </c>
    </row>
    <row r="44" spans="1:13" ht="25.5">
      <c r="A44" s="53" t="s">
        <v>107</v>
      </c>
      <c r="B44" s="137" t="s">
        <v>108</v>
      </c>
      <c r="C44" s="137"/>
      <c r="D44" s="53"/>
      <c r="E44" s="53">
        <v>2</v>
      </c>
      <c r="F44" s="53">
        <v>2</v>
      </c>
      <c r="G44" s="53">
        <v>3</v>
      </c>
      <c r="H44" s="246">
        <v>5693633</v>
      </c>
      <c r="I44" s="251">
        <v>3059658</v>
      </c>
    </row>
    <row r="45" spans="1:13" ht="30" customHeight="1">
      <c r="A45" s="53" t="s">
        <v>109</v>
      </c>
      <c r="B45" s="137" t="s">
        <v>110</v>
      </c>
      <c r="C45" s="137"/>
      <c r="D45" s="53"/>
      <c r="E45" s="53">
        <v>2</v>
      </c>
      <c r="F45" s="53">
        <v>2</v>
      </c>
      <c r="G45" s="58">
        <v>4</v>
      </c>
      <c r="H45" s="246">
        <v>0</v>
      </c>
      <c r="I45" s="251"/>
    </row>
    <row r="46" spans="1:13" ht="15.75" customHeight="1">
      <c r="A46" s="53"/>
      <c r="B46" s="135" t="s">
        <v>610</v>
      </c>
      <c r="C46" s="135"/>
      <c r="D46" s="53"/>
      <c r="E46" s="53">
        <v>2</v>
      </c>
      <c r="F46" s="53">
        <v>2</v>
      </c>
      <c r="G46" s="53">
        <v>5</v>
      </c>
      <c r="H46" s="123">
        <v>0</v>
      </c>
      <c r="I46" s="123">
        <f>I22-I33</f>
        <v>8490431</v>
      </c>
    </row>
    <row r="47" spans="1:13" ht="15.75" customHeight="1">
      <c r="A47" s="53"/>
      <c r="B47" s="135" t="s">
        <v>611</v>
      </c>
      <c r="C47" s="135"/>
      <c r="D47" s="53"/>
      <c r="E47" s="53">
        <v>2</v>
      </c>
      <c r="F47" s="53">
        <v>2</v>
      </c>
      <c r="G47" s="53">
        <v>6</v>
      </c>
      <c r="H47" s="123">
        <v>182052</v>
      </c>
      <c r="I47" s="123">
        <v>0</v>
      </c>
    </row>
    <row r="48" spans="1:13">
      <c r="A48" s="53"/>
      <c r="B48" s="137" t="s">
        <v>111</v>
      </c>
      <c r="C48" s="137"/>
      <c r="D48" s="53"/>
      <c r="E48" s="53"/>
      <c r="F48" s="53"/>
      <c r="G48" s="58"/>
      <c r="H48" s="247"/>
      <c r="I48" s="247"/>
    </row>
    <row r="49" spans="1:9" ht="13.5">
      <c r="A49" s="53">
        <v>66</v>
      </c>
      <c r="B49" s="135" t="s">
        <v>612</v>
      </c>
      <c r="C49" s="135"/>
      <c r="D49" s="53"/>
      <c r="E49" s="53">
        <v>2</v>
      </c>
      <c r="F49" s="53">
        <v>2</v>
      </c>
      <c r="G49" s="58">
        <v>7</v>
      </c>
      <c r="H49" s="123">
        <v>2117320</v>
      </c>
      <c r="I49" s="123">
        <f>I50+I51+I52+I53+I54+I55</f>
        <v>683968</v>
      </c>
    </row>
    <row r="50" spans="1:9" ht="26.25" customHeight="1">
      <c r="A50" s="53">
        <v>660</v>
      </c>
      <c r="B50" s="137" t="s">
        <v>112</v>
      </c>
      <c r="C50" s="137"/>
      <c r="D50" s="53"/>
      <c r="E50" s="53">
        <v>2</v>
      </c>
      <c r="F50" s="53">
        <v>2</v>
      </c>
      <c r="G50" s="58">
        <v>8</v>
      </c>
      <c r="H50" s="246">
        <v>0</v>
      </c>
      <c r="I50" s="250">
        <v>0</v>
      </c>
    </row>
    <row r="51" spans="1:9" ht="15.75" customHeight="1">
      <c r="A51" s="53">
        <v>661</v>
      </c>
      <c r="B51" s="137" t="s">
        <v>113</v>
      </c>
      <c r="C51" s="137"/>
      <c r="D51" s="53"/>
      <c r="E51" s="53">
        <v>2</v>
      </c>
      <c r="F51" s="53">
        <v>2</v>
      </c>
      <c r="G51" s="53">
        <v>9</v>
      </c>
      <c r="H51" s="246">
        <v>103966</v>
      </c>
      <c r="I51" s="250">
        <v>134997</v>
      </c>
    </row>
    <row r="52" spans="1:9">
      <c r="A52" s="53">
        <v>662</v>
      </c>
      <c r="B52" s="137" t="s">
        <v>114</v>
      </c>
      <c r="C52" s="137"/>
      <c r="D52" s="53"/>
      <c r="E52" s="53">
        <v>2</v>
      </c>
      <c r="F52" s="53">
        <v>3</v>
      </c>
      <c r="G52" s="53">
        <v>0</v>
      </c>
      <c r="H52" s="246">
        <v>2013354</v>
      </c>
      <c r="I52" s="250">
        <v>500438</v>
      </c>
    </row>
    <row r="53" spans="1:9">
      <c r="A53" s="53">
        <v>663</v>
      </c>
      <c r="B53" s="137" t="s">
        <v>115</v>
      </c>
      <c r="C53" s="137"/>
      <c r="D53" s="53"/>
      <c r="E53" s="53">
        <v>2</v>
      </c>
      <c r="F53" s="53">
        <v>3</v>
      </c>
      <c r="G53" s="53">
        <v>1</v>
      </c>
      <c r="H53" s="246">
        <v>0</v>
      </c>
      <c r="I53" s="250">
        <v>0</v>
      </c>
    </row>
    <row r="54" spans="1:9" ht="26.25" customHeight="1">
      <c r="A54" s="53">
        <v>664</v>
      </c>
      <c r="B54" s="137" t="s">
        <v>116</v>
      </c>
      <c r="C54" s="137"/>
      <c r="D54" s="53"/>
      <c r="E54" s="53">
        <v>2</v>
      </c>
      <c r="F54" s="53">
        <v>3</v>
      </c>
      <c r="G54" s="53">
        <v>2</v>
      </c>
      <c r="H54" s="246">
        <v>0</v>
      </c>
      <c r="I54" s="250">
        <v>0</v>
      </c>
    </row>
    <row r="55" spans="1:9">
      <c r="A55" s="53">
        <v>669</v>
      </c>
      <c r="B55" s="137" t="s">
        <v>117</v>
      </c>
      <c r="C55" s="137"/>
      <c r="D55" s="53"/>
      <c r="E55" s="53">
        <v>2</v>
      </c>
      <c r="F55" s="53">
        <v>3</v>
      </c>
      <c r="G55" s="53">
        <v>3</v>
      </c>
      <c r="H55" s="246">
        <v>0</v>
      </c>
      <c r="I55" s="250">
        <v>48533</v>
      </c>
    </row>
    <row r="56" spans="1:9" ht="13.5">
      <c r="A56" s="53">
        <v>56</v>
      </c>
      <c r="B56" s="135" t="s">
        <v>613</v>
      </c>
      <c r="C56" s="135"/>
      <c r="D56" s="53"/>
      <c r="E56" s="53">
        <v>2</v>
      </c>
      <c r="F56" s="53">
        <v>3</v>
      </c>
      <c r="G56" s="53">
        <v>4</v>
      </c>
      <c r="H56" s="123">
        <v>997137</v>
      </c>
      <c r="I56" s="123">
        <f>I57+I58+I59+I60+I61</f>
        <v>2088453</v>
      </c>
    </row>
    <row r="57" spans="1:9" ht="25.5" customHeight="1">
      <c r="A57" s="53">
        <v>560</v>
      </c>
      <c r="B57" s="137" t="s">
        <v>118</v>
      </c>
      <c r="C57" s="137"/>
      <c r="D57" s="53"/>
      <c r="E57" s="53">
        <v>2</v>
      </c>
      <c r="F57" s="53">
        <v>3</v>
      </c>
      <c r="G57" s="53">
        <v>5</v>
      </c>
      <c r="H57" s="246">
        <v>0</v>
      </c>
      <c r="I57" s="250">
        <v>0</v>
      </c>
    </row>
    <row r="58" spans="1:9">
      <c r="A58" s="53">
        <v>561</v>
      </c>
      <c r="B58" s="137" t="s">
        <v>119</v>
      </c>
      <c r="C58" s="137"/>
      <c r="D58" s="53"/>
      <c r="E58" s="53">
        <v>2</v>
      </c>
      <c r="F58" s="53">
        <v>3</v>
      </c>
      <c r="G58" s="53">
        <v>6</v>
      </c>
      <c r="H58" s="246">
        <v>765647</v>
      </c>
      <c r="I58" s="250">
        <v>462561</v>
      </c>
    </row>
    <row r="59" spans="1:9" ht="14.25" customHeight="1">
      <c r="A59" s="53">
        <v>562</v>
      </c>
      <c r="B59" s="137" t="s">
        <v>120</v>
      </c>
      <c r="C59" s="137"/>
      <c r="D59" s="53"/>
      <c r="E59" s="53">
        <v>2</v>
      </c>
      <c r="F59" s="53">
        <v>3</v>
      </c>
      <c r="G59" s="53">
        <v>7</v>
      </c>
      <c r="H59" s="246">
        <v>231490</v>
      </c>
      <c r="I59" s="250">
        <v>1625892</v>
      </c>
    </row>
    <row r="60" spans="1:9">
      <c r="A60" s="53">
        <v>563</v>
      </c>
      <c r="B60" s="137" t="s">
        <v>121</v>
      </c>
      <c r="C60" s="137"/>
      <c r="D60" s="53"/>
      <c r="E60" s="53">
        <v>2</v>
      </c>
      <c r="F60" s="53">
        <v>3</v>
      </c>
      <c r="G60" s="53">
        <v>8</v>
      </c>
      <c r="H60" s="246">
        <v>0</v>
      </c>
      <c r="I60" s="250">
        <v>0</v>
      </c>
    </row>
    <row r="61" spans="1:9">
      <c r="A61" s="53">
        <v>569</v>
      </c>
      <c r="B61" s="137" t="s">
        <v>122</v>
      </c>
      <c r="C61" s="137"/>
      <c r="D61" s="53"/>
      <c r="E61" s="53">
        <v>2</v>
      </c>
      <c r="F61" s="53">
        <v>3</v>
      </c>
      <c r="G61" s="53">
        <v>9</v>
      </c>
      <c r="H61" s="246">
        <v>0</v>
      </c>
      <c r="I61" s="250">
        <v>0</v>
      </c>
    </row>
    <row r="62" spans="1:9" ht="29.25" customHeight="1">
      <c r="A62" s="53"/>
      <c r="B62" s="135" t="s">
        <v>614</v>
      </c>
      <c r="C62" s="135"/>
      <c r="D62" s="53"/>
      <c r="E62" s="53">
        <v>2</v>
      </c>
      <c r="F62" s="53">
        <v>4</v>
      </c>
      <c r="G62" s="53">
        <v>0</v>
      </c>
      <c r="H62" s="123">
        <v>1120183</v>
      </c>
      <c r="I62" s="246">
        <v>0</v>
      </c>
    </row>
    <row r="63" spans="1:9" ht="30" customHeight="1">
      <c r="A63" s="53"/>
      <c r="B63" s="135" t="s">
        <v>615</v>
      </c>
      <c r="C63" s="135"/>
      <c r="D63" s="53"/>
      <c r="E63" s="53">
        <v>2</v>
      </c>
      <c r="F63" s="53">
        <v>4</v>
      </c>
      <c r="G63" s="53">
        <v>1</v>
      </c>
      <c r="H63" s="123">
        <v>0</v>
      </c>
      <c r="I63" s="123">
        <f>I56-I49</f>
        <v>1404485</v>
      </c>
    </row>
    <row r="64" spans="1:9" ht="26.25" customHeight="1">
      <c r="A64" s="53"/>
      <c r="B64" s="135" t="s">
        <v>616</v>
      </c>
      <c r="C64" s="135"/>
      <c r="D64" s="53"/>
      <c r="E64" s="53">
        <v>2</v>
      </c>
      <c r="F64" s="53">
        <v>4</v>
      </c>
      <c r="G64" s="53">
        <v>2</v>
      </c>
      <c r="H64" s="59">
        <v>938131</v>
      </c>
      <c r="I64" s="59">
        <f>I46-I47+I62-I63</f>
        <v>7085946</v>
      </c>
    </row>
    <row r="65" spans="1:9" ht="30" customHeight="1">
      <c r="A65" s="53"/>
      <c r="B65" s="135" t="s">
        <v>617</v>
      </c>
      <c r="C65" s="135"/>
      <c r="D65" s="53"/>
      <c r="E65" s="53">
        <v>2</v>
      </c>
      <c r="F65" s="53">
        <v>4</v>
      </c>
      <c r="G65" s="53">
        <v>3</v>
      </c>
      <c r="H65" s="59">
        <v>0</v>
      </c>
      <c r="I65" s="59">
        <v>0</v>
      </c>
    </row>
    <row r="66" spans="1:9" ht="15.75" customHeight="1">
      <c r="A66" s="53"/>
      <c r="B66" s="137" t="s">
        <v>123</v>
      </c>
      <c r="C66" s="137"/>
      <c r="D66" s="53"/>
      <c r="E66" s="53"/>
      <c r="F66" s="53"/>
      <c r="G66" s="58"/>
      <c r="H66" s="247">
        <v>0</v>
      </c>
      <c r="I66" s="247">
        <v>0</v>
      </c>
    </row>
    <row r="67" spans="1:9" ht="25.5" customHeight="1">
      <c r="A67" s="53">
        <v>67</v>
      </c>
      <c r="B67" s="135" t="s">
        <v>618</v>
      </c>
      <c r="C67" s="135"/>
      <c r="D67" s="136"/>
      <c r="E67" s="136">
        <v>2</v>
      </c>
      <c r="F67" s="136">
        <v>4</v>
      </c>
      <c r="G67" s="165">
        <v>4</v>
      </c>
      <c r="H67" s="166">
        <f>H69+H70+H71+H72+H73+H74+H75+H76+H77</f>
        <v>968064</v>
      </c>
      <c r="I67" s="166">
        <f>I69+I70+I71+I72+I73+I74+I75+I76+I77</f>
        <v>1034286</v>
      </c>
    </row>
    <row r="68" spans="1:9" ht="18" customHeight="1">
      <c r="A68" s="53" t="s">
        <v>124</v>
      </c>
      <c r="B68" s="135"/>
      <c r="C68" s="135"/>
      <c r="D68" s="136"/>
      <c r="E68" s="136"/>
      <c r="F68" s="136"/>
      <c r="G68" s="165"/>
      <c r="H68" s="167"/>
      <c r="I68" s="167"/>
    </row>
    <row r="69" spans="1:9" ht="16.5" customHeight="1">
      <c r="A69" s="53">
        <v>670</v>
      </c>
      <c r="B69" s="137" t="s">
        <v>125</v>
      </c>
      <c r="C69" s="137"/>
      <c r="D69" s="53"/>
      <c r="E69" s="53">
        <v>2</v>
      </c>
      <c r="F69" s="53">
        <v>4</v>
      </c>
      <c r="G69" s="53">
        <v>5</v>
      </c>
      <c r="H69" s="246">
        <v>1282</v>
      </c>
      <c r="I69" s="250">
        <v>7081</v>
      </c>
    </row>
    <row r="70" spans="1:9" ht="27" customHeight="1">
      <c r="A70" s="53">
        <v>671</v>
      </c>
      <c r="B70" s="137" t="s">
        <v>126</v>
      </c>
      <c r="C70" s="137"/>
      <c r="D70" s="53"/>
      <c r="E70" s="53">
        <v>2</v>
      </c>
      <c r="F70" s="53">
        <v>4</v>
      </c>
      <c r="G70" s="53">
        <v>6</v>
      </c>
      <c r="H70" s="246">
        <v>0</v>
      </c>
      <c r="I70" s="250">
        <v>0</v>
      </c>
    </row>
    <row r="71" spans="1:9" ht="15" customHeight="1">
      <c r="A71" s="53">
        <v>672</v>
      </c>
      <c r="B71" s="137" t="s">
        <v>127</v>
      </c>
      <c r="C71" s="137"/>
      <c r="D71" s="53"/>
      <c r="E71" s="53">
        <v>2</v>
      </c>
      <c r="F71" s="53">
        <v>4</v>
      </c>
      <c r="G71" s="53">
        <v>7</v>
      </c>
      <c r="H71" s="246">
        <v>0</v>
      </c>
      <c r="I71" s="250">
        <v>0</v>
      </c>
    </row>
    <row r="72" spans="1:9" ht="28.5" customHeight="1">
      <c r="A72" s="53">
        <v>674</v>
      </c>
      <c r="B72" s="137" t="s">
        <v>128</v>
      </c>
      <c r="C72" s="137"/>
      <c r="D72" s="53"/>
      <c r="E72" s="53">
        <v>2</v>
      </c>
      <c r="F72" s="53">
        <v>4</v>
      </c>
      <c r="G72" s="53">
        <v>8</v>
      </c>
      <c r="H72" s="246">
        <v>0</v>
      </c>
      <c r="I72" s="250">
        <v>0</v>
      </c>
    </row>
    <row r="73" spans="1:9" ht="17.25" customHeight="1">
      <c r="A73" s="53">
        <v>675</v>
      </c>
      <c r="B73" s="137" t="s">
        <v>129</v>
      </c>
      <c r="C73" s="137"/>
      <c r="D73" s="53"/>
      <c r="E73" s="53">
        <v>2</v>
      </c>
      <c r="F73" s="53">
        <v>4</v>
      </c>
      <c r="G73" s="53">
        <v>9</v>
      </c>
      <c r="H73" s="246">
        <v>1315</v>
      </c>
      <c r="I73" s="250">
        <v>2009</v>
      </c>
    </row>
    <row r="74" spans="1:9" ht="15.75" customHeight="1">
      <c r="A74" s="53">
        <v>676</v>
      </c>
      <c r="B74" s="137" t="s">
        <v>130</v>
      </c>
      <c r="C74" s="137"/>
      <c r="D74" s="53"/>
      <c r="E74" s="53">
        <v>2</v>
      </c>
      <c r="F74" s="53">
        <v>5</v>
      </c>
      <c r="G74" s="53">
        <v>0</v>
      </c>
      <c r="H74" s="246">
        <v>0</v>
      </c>
      <c r="I74" s="250">
        <v>0</v>
      </c>
    </row>
    <row r="75" spans="1:9" ht="12.75" customHeight="1">
      <c r="A75" s="53">
        <v>677</v>
      </c>
      <c r="B75" s="137" t="s">
        <v>131</v>
      </c>
      <c r="C75" s="137"/>
      <c r="D75" s="53" t="s">
        <v>132</v>
      </c>
      <c r="E75" s="53">
        <v>2</v>
      </c>
      <c r="F75" s="53">
        <v>5</v>
      </c>
      <c r="G75" s="53">
        <v>1</v>
      </c>
      <c r="H75" s="246">
        <v>157373</v>
      </c>
      <c r="I75" s="250">
        <v>517403</v>
      </c>
    </row>
    <row r="76" spans="1:9" ht="25.5" customHeight="1">
      <c r="A76" s="53">
        <v>678</v>
      </c>
      <c r="B76" s="137" t="s">
        <v>133</v>
      </c>
      <c r="C76" s="137"/>
      <c r="D76" s="53"/>
      <c r="E76" s="53">
        <v>2</v>
      </c>
      <c r="F76" s="53">
        <v>5</v>
      </c>
      <c r="G76" s="53">
        <v>2</v>
      </c>
      <c r="H76" s="246">
        <v>0</v>
      </c>
      <c r="I76" s="250">
        <v>0</v>
      </c>
    </row>
    <row r="77" spans="1:9" ht="27.75" customHeight="1">
      <c r="A77" s="53">
        <v>679</v>
      </c>
      <c r="B77" s="137" t="s">
        <v>134</v>
      </c>
      <c r="C77" s="137"/>
      <c r="D77" s="53"/>
      <c r="E77" s="53">
        <v>2</v>
      </c>
      <c r="F77" s="53">
        <v>5</v>
      </c>
      <c r="G77" s="53">
        <v>3</v>
      </c>
      <c r="H77" s="246">
        <v>808094</v>
      </c>
      <c r="I77" s="250">
        <v>507793</v>
      </c>
    </row>
    <row r="78" spans="1:9" ht="12.75" customHeight="1">
      <c r="A78" s="53">
        <v>57</v>
      </c>
      <c r="B78" s="135" t="s">
        <v>619</v>
      </c>
      <c r="C78" s="135"/>
      <c r="D78" s="136"/>
      <c r="E78" s="136">
        <v>2</v>
      </c>
      <c r="F78" s="136">
        <v>5</v>
      </c>
      <c r="G78" s="136">
        <v>4</v>
      </c>
      <c r="H78" s="166">
        <f>SUM(H80:H88)</f>
        <v>1139190</v>
      </c>
      <c r="I78" s="166">
        <f>SUM(I80:I88)</f>
        <v>6944746</v>
      </c>
    </row>
    <row r="79" spans="1:9" ht="29.25" customHeight="1">
      <c r="A79" s="53" t="s">
        <v>135</v>
      </c>
      <c r="B79" s="135"/>
      <c r="C79" s="135"/>
      <c r="D79" s="136"/>
      <c r="E79" s="136"/>
      <c r="F79" s="136"/>
      <c r="G79" s="136"/>
      <c r="H79" s="167"/>
      <c r="I79" s="167"/>
    </row>
    <row r="80" spans="1:9" ht="27" customHeight="1">
      <c r="A80" s="53">
        <v>570</v>
      </c>
      <c r="B80" s="137" t="s">
        <v>136</v>
      </c>
      <c r="C80" s="137"/>
      <c r="D80" s="53"/>
      <c r="E80" s="53">
        <v>2</v>
      </c>
      <c r="F80" s="53">
        <v>5</v>
      </c>
      <c r="G80" s="53">
        <v>5</v>
      </c>
      <c r="H80" s="246">
        <v>2519</v>
      </c>
      <c r="I80" s="250">
        <v>9383</v>
      </c>
    </row>
    <row r="81" spans="1:9" ht="27" customHeight="1">
      <c r="A81" s="53">
        <v>571</v>
      </c>
      <c r="B81" s="137" t="s">
        <v>137</v>
      </c>
      <c r="C81" s="137"/>
      <c r="D81" s="53"/>
      <c r="E81" s="53">
        <v>2</v>
      </c>
      <c r="F81" s="53">
        <v>5</v>
      </c>
      <c r="G81" s="53">
        <v>6</v>
      </c>
      <c r="H81" s="246">
        <v>0</v>
      </c>
      <c r="I81" s="250">
        <v>0</v>
      </c>
    </row>
    <row r="82" spans="1:9" ht="27" customHeight="1">
      <c r="A82" s="53">
        <v>572</v>
      </c>
      <c r="B82" s="137" t="s">
        <v>138</v>
      </c>
      <c r="C82" s="137"/>
      <c r="D82" s="53"/>
      <c r="E82" s="53">
        <v>2</v>
      </c>
      <c r="F82" s="53">
        <v>5</v>
      </c>
      <c r="G82" s="53">
        <v>7</v>
      </c>
      <c r="H82" s="246">
        <v>0</v>
      </c>
      <c r="I82" s="250">
        <v>0</v>
      </c>
    </row>
    <row r="83" spans="1:9" ht="27.75" customHeight="1">
      <c r="A83" s="53">
        <v>574</v>
      </c>
      <c r="B83" s="137" t="s">
        <v>139</v>
      </c>
      <c r="C83" s="137"/>
      <c r="D83" s="53"/>
      <c r="E83" s="53">
        <v>2</v>
      </c>
      <c r="F83" s="53">
        <v>5</v>
      </c>
      <c r="G83" s="53">
        <v>8</v>
      </c>
      <c r="H83" s="246">
        <v>0</v>
      </c>
      <c r="I83" s="250">
        <v>0</v>
      </c>
    </row>
    <row r="84" spans="1:9" ht="15" customHeight="1">
      <c r="A84" s="53">
        <v>575</v>
      </c>
      <c r="B84" s="137" t="s">
        <v>140</v>
      </c>
      <c r="C84" s="137"/>
      <c r="D84" s="53"/>
      <c r="E84" s="53">
        <v>2</v>
      </c>
      <c r="F84" s="53">
        <v>5</v>
      </c>
      <c r="G84" s="53">
        <v>9</v>
      </c>
      <c r="H84" s="246">
        <v>0</v>
      </c>
      <c r="I84" s="250">
        <v>0</v>
      </c>
    </row>
    <row r="85" spans="1:9">
      <c r="A85" s="53">
        <v>576</v>
      </c>
      <c r="B85" s="137" t="s">
        <v>141</v>
      </c>
      <c r="C85" s="137"/>
      <c r="D85" s="53"/>
      <c r="E85" s="53">
        <v>2</v>
      </c>
      <c r="F85" s="53">
        <v>6</v>
      </c>
      <c r="G85" s="53">
        <v>0</v>
      </c>
      <c r="H85" s="246">
        <v>0</v>
      </c>
      <c r="I85" s="250">
        <v>0</v>
      </c>
    </row>
    <row r="86" spans="1:9">
      <c r="A86" s="53">
        <v>577</v>
      </c>
      <c r="B86" s="137" t="s">
        <v>142</v>
      </c>
      <c r="C86" s="137"/>
      <c r="D86" s="53"/>
      <c r="E86" s="53">
        <v>2</v>
      </c>
      <c r="F86" s="53">
        <v>6</v>
      </c>
      <c r="G86" s="53">
        <v>1</v>
      </c>
      <c r="H86" s="246">
        <v>0</v>
      </c>
      <c r="I86" s="250">
        <v>0</v>
      </c>
    </row>
    <row r="87" spans="1:9" ht="27.75" customHeight="1">
      <c r="A87" s="53">
        <v>578</v>
      </c>
      <c r="B87" s="137" t="s">
        <v>143</v>
      </c>
      <c r="C87" s="137"/>
      <c r="D87" s="53"/>
      <c r="E87" s="53">
        <v>2</v>
      </c>
      <c r="F87" s="53">
        <v>6</v>
      </c>
      <c r="G87" s="53">
        <v>2</v>
      </c>
      <c r="H87" s="246">
        <v>0</v>
      </c>
      <c r="I87" s="250">
        <v>5962573</v>
      </c>
    </row>
    <row r="88" spans="1:9" ht="25.5" customHeight="1">
      <c r="A88" s="53">
        <v>579</v>
      </c>
      <c r="B88" s="137" t="s">
        <v>144</v>
      </c>
      <c r="C88" s="137"/>
      <c r="D88" s="53"/>
      <c r="E88" s="53">
        <v>2</v>
      </c>
      <c r="F88" s="53">
        <v>6</v>
      </c>
      <c r="G88" s="53">
        <v>3</v>
      </c>
      <c r="H88" s="246">
        <v>1136671</v>
      </c>
      <c r="I88" s="250">
        <v>972790</v>
      </c>
    </row>
    <row r="89" spans="1:9" ht="29.25" customHeight="1">
      <c r="A89" s="53"/>
      <c r="B89" s="135" t="s">
        <v>620</v>
      </c>
      <c r="C89" s="135"/>
      <c r="D89" s="53"/>
      <c r="E89" s="53">
        <v>2</v>
      </c>
      <c r="F89" s="53">
        <v>6</v>
      </c>
      <c r="G89" s="53">
        <v>4</v>
      </c>
      <c r="H89" s="123"/>
      <c r="I89" s="123">
        <v>0</v>
      </c>
    </row>
    <row r="90" spans="1:9" ht="25.5" customHeight="1">
      <c r="A90" s="53"/>
      <c r="B90" s="135" t="s">
        <v>621</v>
      </c>
      <c r="C90" s="135"/>
      <c r="D90" s="53"/>
      <c r="E90" s="53">
        <v>2</v>
      </c>
      <c r="F90" s="53">
        <v>6</v>
      </c>
      <c r="G90" s="53">
        <v>5</v>
      </c>
      <c r="H90" s="123">
        <f>+H78-H67</f>
        <v>171126</v>
      </c>
      <c r="I90" s="123">
        <f>+I78-I67</f>
        <v>5910460</v>
      </c>
    </row>
    <row r="91" spans="1:9" ht="66.75" customHeight="1">
      <c r="A91" s="53"/>
      <c r="B91" s="137" t="s">
        <v>145</v>
      </c>
      <c r="C91" s="137"/>
      <c r="D91" s="53"/>
      <c r="E91" s="53"/>
      <c r="F91" s="53"/>
      <c r="G91" s="58"/>
      <c r="H91" s="247"/>
      <c r="I91" s="247"/>
    </row>
    <row r="92" spans="1:9" ht="30.75" customHeight="1">
      <c r="A92" s="53" t="s">
        <v>146</v>
      </c>
      <c r="B92" s="135" t="s">
        <v>622</v>
      </c>
      <c r="C92" s="135"/>
      <c r="D92" s="53"/>
      <c r="E92" s="53">
        <v>2</v>
      </c>
      <c r="F92" s="53">
        <v>6</v>
      </c>
      <c r="G92" s="53">
        <v>6</v>
      </c>
      <c r="H92" s="123">
        <f>SUM(H93:H101)</f>
        <v>0</v>
      </c>
      <c r="I92" s="123">
        <f>SUM(I93:I101)</f>
        <v>0</v>
      </c>
    </row>
    <row r="93" spans="1:9" ht="29.25" customHeight="1">
      <c r="A93" s="53">
        <v>680</v>
      </c>
      <c r="B93" s="137" t="s">
        <v>147</v>
      </c>
      <c r="C93" s="137"/>
      <c r="D93" s="53"/>
      <c r="E93" s="53">
        <v>2</v>
      </c>
      <c r="F93" s="53">
        <v>6</v>
      </c>
      <c r="G93" s="53">
        <v>7</v>
      </c>
      <c r="H93" s="247">
        <v>0</v>
      </c>
      <c r="I93" s="250">
        <v>0</v>
      </c>
    </row>
    <row r="94" spans="1:9" ht="29.25" customHeight="1">
      <c r="A94" s="53">
        <v>681</v>
      </c>
      <c r="B94" s="137" t="s">
        <v>148</v>
      </c>
      <c r="C94" s="137"/>
      <c r="D94" s="53"/>
      <c r="E94" s="53">
        <v>2</v>
      </c>
      <c r="F94" s="53">
        <v>6</v>
      </c>
      <c r="G94" s="53">
        <v>8</v>
      </c>
      <c r="H94" s="247">
        <v>0</v>
      </c>
      <c r="I94" s="250">
        <v>0</v>
      </c>
    </row>
    <row r="95" spans="1:9" ht="39.75" customHeight="1">
      <c r="A95" s="53">
        <v>682</v>
      </c>
      <c r="B95" s="137" t="s">
        <v>149</v>
      </c>
      <c r="C95" s="137"/>
      <c r="D95" s="53"/>
      <c r="E95" s="53">
        <v>2</v>
      </c>
      <c r="F95" s="53">
        <v>6</v>
      </c>
      <c r="G95" s="53">
        <v>9</v>
      </c>
      <c r="H95" s="247">
        <v>0</v>
      </c>
      <c r="I95" s="250">
        <v>0</v>
      </c>
    </row>
    <row r="96" spans="1:9" ht="42.75" customHeight="1">
      <c r="A96" s="53">
        <v>683</v>
      </c>
      <c r="B96" s="137" t="s">
        <v>150</v>
      </c>
      <c r="C96" s="137"/>
      <c r="D96" s="53"/>
      <c r="E96" s="53">
        <v>2</v>
      </c>
      <c r="F96" s="53">
        <v>7</v>
      </c>
      <c r="G96" s="53">
        <v>0</v>
      </c>
      <c r="H96" s="247">
        <v>0</v>
      </c>
      <c r="I96" s="250">
        <v>0</v>
      </c>
    </row>
    <row r="97" spans="1:9" ht="54.75" customHeight="1">
      <c r="A97" s="53">
        <v>684</v>
      </c>
      <c r="B97" s="137" t="s">
        <v>151</v>
      </c>
      <c r="C97" s="137"/>
      <c r="D97" s="53"/>
      <c r="E97" s="53">
        <v>2</v>
      </c>
      <c r="F97" s="53">
        <v>7</v>
      </c>
      <c r="G97" s="53">
        <v>1</v>
      </c>
      <c r="H97" s="247">
        <v>0</v>
      </c>
      <c r="I97" s="251">
        <v>0</v>
      </c>
    </row>
    <row r="98" spans="1:9" ht="27" customHeight="1">
      <c r="A98" s="53">
        <v>685</v>
      </c>
      <c r="B98" s="137" t="s">
        <v>152</v>
      </c>
      <c r="C98" s="137"/>
      <c r="D98" s="53"/>
      <c r="E98" s="53">
        <v>2</v>
      </c>
      <c r="F98" s="53">
        <v>7</v>
      </c>
      <c r="G98" s="53">
        <v>2</v>
      </c>
      <c r="H98" s="246"/>
      <c r="I98" s="250">
        <v>0</v>
      </c>
    </row>
    <row r="99" spans="1:9" ht="27.75" customHeight="1">
      <c r="A99" s="53">
        <v>686</v>
      </c>
      <c r="B99" s="137" t="s">
        <v>153</v>
      </c>
      <c r="C99" s="137"/>
      <c r="D99" s="53"/>
      <c r="E99" s="53">
        <v>2</v>
      </c>
      <c r="F99" s="53">
        <v>7</v>
      </c>
      <c r="G99" s="53">
        <v>3</v>
      </c>
      <c r="H99" s="247">
        <v>0</v>
      </c>
      <c r="I99" s="250">
        <v>0</v>
      </c>
    </row>
    <row r="100" spans="1:9" ht="27" customHeight="1">
      <c r="A100" s="53">
        <v>687</v>
      </c>
      <c r="B100" s="137" t="s">
        <v>154</v>
      </c>
      <c r="C100" s="137"/>
      <c r="D100" s="53"/>
      <c r="E100" s="53">
        <v>2</v>
      </c>
      <c r="F100" s="53">
        <v>7</v>
      </c>
      <c r="G100" s="53">
        <v>4</v>
      </c>
      <c r="H100" s="247">
        <v>0</v>
      </c>
      <c r="I100" s="250">
        <v>0</v>
      </c>
    </row>
    <row r="101" spans="1:9" ht="26.25" customHeight="1">
      <c r="A101" s="53">
        <v>689</v>
      </c>
      <c r="B101" s="137" t="s">
        <v>155</v>
      </c>
      <c r="C101" s="137"/>
      <c r="D101" s="53"/>
      <c r="E101" s="53">
        <v>2</v>
      </c>
      <c r="F101" s="53">
        <v>7</v>
      </c>
      <c r="G101" s="53">
        <v>5</v>
      </c>
      <c r="H101" s="247">
        <v>0</v>
      </c>
      <c r="I101" s="250">
        <v>0</v>
      </c>
    </row>
    <row r="102" spans="1:9" ht="27.75" customHeight="1">
      <c r="A102" s="53" t="s">
        <v>156</v>
      </c>
      <c r="B102" s="135" t="s">
        <v>623</v>
      </c>
      <c r="C102" s="135"/>
      <c r="D102" s="53"/>
      <c r="E102" s="53">
        <v>2</v>
      </c>
      <c r="F102" s="53">
        <v>7</v>
      </c>
      <c r="G102" s="53">
        <v>6</v>
      </c>
      <c r="H102" s="123">
        <f>SUM(H103:H110)</f>
        <v>0</v>
      </c>
      <c r="I102" s="123">
        <f>SUM(I103:I110)</f>
        <v>0</v>
      </c>
    </row>
    <row r="103" spans="1:9" ht="25.5" customHeight="1">
      <c r="A103" s="53">
        <v>580</v>
      </c>
      <c r="B103" s="137" t="s">
        <v>157</v>
      </c>
      <c r="C103" s="137"/>
      <c r="D103" s="53"/>
      <c r="E103" s="53">
        <v>2</v>
      </c>
      <c r="F103" s="53">
        <v>7</v>
      </c>
      <c r="G103" s="53">
        <v>7</v>
      </c>
      <c r="H103" s="246">
        <v>0</v>
      </c>
      <c r="I103" s="250">
        <v>0</v>
      </c>
    </row>
    <row r="104" spans="1:9" ht="25.5" customHeight="1">
      <c r="A104" s="53">
        <v>581</v>
      </c>
      <c r="B104" s="137" t="s">
        <v>158</v>
      </c>
      <c r="C104" s="137"/>
      <c r="D104" s="53"/>
      <c r="E104" s="53">
        <v>2</v>
      </c>
      <c r="F104" s="53">
        <v>7</v>
      </c>
      <c r="G104" s="53">
        <v>8</v>
      </c>
      <c r="H104" s="246">
        <v>0</v>
      </c>
      <c r="I104" s="250">
        <v>0</v>
      </c>
    </row>
    <row r="105" spans="1:9" ht="29.25" customHeight="1">
      <c r="A105" s="53">
        <v>582</v>
      </c>
      <c r="B105" s="137" t="s">
        <v>159</v>
      </c>
      <c r="C105" s="137"/>
      <c r="D105" s="53"/>
      <c r="E105" s="53">
        <v>2</v>
      </c>
      <c r="F105" s="53">
        <v>7</v>
      </c>
      <c r="G105" s="53">
        <v>9</v>
      </c>
      <c r="H105" s="246">
        <v>0</v>
      </c>
      <c r="I105" s="250">
        <v>0</v>
      </c>
    </row>
    <row r="106" spans="1:9" ht="27.75" customHeight="1">
      <c r="A106" s="53">
        <v>583</v>
      </c>
      <c r="B106" s="137" t="s">
        <v>160</v>
      </c>
      <c r="C106" s="137"/>
      <c r="D106" s="53"/>
      <c r="E106" s="53">
        <v>2</v>
      </c>
      <c r="F106" s="53">
        <v>8</v>
      </c>
      <c r="G106" s="53">
        <v>0</v>
      </c>
      <c r="H106" s="246">
        <v>0</v>
      </c>
      <c r="I106" s="250">
        <v>0</v>
      </c>
    </row>
    <row r="107" spans="1:9" ht="42.75" customHeight="1">
      <c r="A107" s="53">
        <v>584</v>
      </c>
      <c r="B107" s="137" t="s">
        <v>161</v>
      </c>
      <c r="C107" s="137"/>
      <c r="D107" s="53"/>
      <c r="E107" s="53">
        <v>2</v>
      </c>
      <c r="F107" s="53">
        <v>8</v>
      </c>
      <c r="G107" s="53">
        <v>1</v>
      </c>
      <c r="H107" s="246">
        <v>0</v>
      </c>
      <c r="I107" s="251">
        <v>0</v>
      </c>
    </row>
    <row r="108" spans="1:9" ht="15" customHeight="1">
      <c r="A108" s="53">
        <v>585</v>
      </c>
      <c r="B108" s="137" t="s">
        <v>162</v>
      </c>
      <c r="C108" s="137"/>
      <c r="D108" s="53"/>
      <c r="E108" s="53">
        <v>2</v>
      </c>
      <c r="F108" s="53">
        <v>8</v>
      </c>
      <c r="G108" s="53">
        <v>2</v>
      </c>
      <c r="H108" s="246"/>
      <c r="I108" s="250">
        <v>0</v>
      </c>
    </row>
    <row r="109" spans="1:9" ht="27.75" customHeight="1">
      <c r="A109" s="53">
        <v>586</v>
      </c>
      <c r="B109" s="137" t="s">
        <v>163</v>
      </c>
      <c r="C109" s="137"/>
      <c r="D109" s="53"/>
      <c r="E109" s="53">
        <v>2</v>
      </c>
      <c r="F109" s="53">
        <v>8</v>
      </c>
      <c r="G109" s="53">
        <v>3</v>
      </c>
      <c r="H109" s="246"/>
      <c r="I109" s="250">
        <v>0</v>
      </c>
    </row>
    <row r="110" spans="1:9" ht="17.25" customHeight="1">
      <c r="A110" s="53">
        <v>589</v>
      </c>
      <c r="B110" s="137" t="s">
        <v>164</v>
      </c>
      <c r="C110" s="137"/>
      <c r="D110" s="53"/>
      <c r="E110" s="53">
        <v>2</v>
      </c>
      <c r="F110" s="53">
        <v>8</v>
      </c>
      <c r="G110" s="53">
        <v>4</v>
      </c>
      <c r="H110" s="246">
        <v>0</v>
      </c>
      <c r="I110" s="250">
        <v>0</v>
      </c>
    </row>
    <row r="111" spans="1:9" ht="30" customHeight="1">
      <c r="A111" s="53" t="s">
        <v>165</v>
      </c>
      <c r="B111" s="135" t="s">
        <v>624</v>
      </c>
      <c r="C111" s="135"/>
      <c r="D111" s="53"/>
      <c r="E111" s="53">
        <v>2</v>
      </c>
      <c r="F111" s="53">
        <v>8</v>
      </c>
      <c r="G111" s="53">
        <v>5</v>
      </c>
      <c r="H111" s="124">
        <f>SUM(H112:H114)</f>
        <v>0</v>
      </c>
      <c r="I111" s="124">
        <f>SUM(I112:I114)</f>
        <v>0</v>
      </c>
    </row>
    <row r="112" spans="1:9" ht="27" customHeight="1">
      <c r="A112" s="53">
        <v>640</v>
      </c>
      <c r="B112" s="137" t="s">
        <v>166</v>
      </c>
      <c r="C112" s="137"/>
      <c r="D112" s="53"/>
      <c r="E112" s="53">
        <v>2</v>
      </c>
      <c r="F112" s="53">
        <v>8</v>
      </c>
      <c r="G112" s="53">
        <v>6</v>
      </c>
      <c r="H112" s="247">
        <v>0</v>
      </c>
      <c r="I112" s="250">
        <v>0</v>
      </c>
    </row>
    <row r="113" spans="1:9" ht="27.75" customHeight="1">
      <c r="A113" s="53">
        <v>641</v>
      </c>
      <c r="B113" s="137" t="s">
        <v>167</v>
      </c>
      <c r="C113" s="137"/>
      <c r="D113" s="53"/>
      <c r="E113" s="53">
        <v>2</v>
      </c>
      <c r="F113" s="53">
        <v>8</v>
      </c>
      <c r="G113" s="53">
        <v>7</v>
      </c>
      <c r="H113" s="247">
        <v>0</v>
      </c>
      <c r="I113" s="250">
        <v>0</v>
      </c>
    </row>
    <row r="114" spans="1:9" ht="27" customHeight="1">
      <c r="A114" s="53">
        <v>642</v>
      </c>
      <c r="B114" s="137" t="s">
        <v>168</v>
      </c>
      <c r="C114" s="137"/>
      <c r="D114" s="53"/>
      <c r="E114" s="53">
        <v>2</v>
      </c>
      <c r="F114" s="53">
        <v>8</v>
      </c>
      <c r="G114" s="53">
        <v>8</v>
      </c>
      <c r="H114" s="247">
        <v>0</v>
      </c>
      <c r="I114" s="250">
        <v>0</v>
      </c>
    </row>
    <row r="115" spans="1:9" ht="30" customHeight="1">
      <c r="A115" s="53" t="s">
        <v>165</v>
      </c>
      <c r="B115" s="135" t="s">
        <v>625</v>
      </c>
      <c r="C115" s="135"/>
      <c r="D115" s="53"/>
      <c r="E115" s="53">
        <v>2</v>
      </c>
      <c r="F115" s="53">
        <v>8</v>
      </c>
      <c r="G115" s="53">
        <v>9</v>
      </c>
      <c r="H115" s="247">
        <f>SUM(H116:H118)</f>
        <v>0</v>
      </c>
      <c r="I115" s="247">
        <f>SUM(I116:I118)</f>
        <v>0</v>
      </c>
    </row>
    <row r="116" spans="1:9" ht="27.75" customHeight="1">
      <c r="A116" s="53">
        <v>643</v>
      </c>
      <c r="B116" s="137" t="s">
        <v>169</v>
      </c>
      <c r="C116" s="137"/>
      <c r="D116" s="53"/>
      <c r="E116" s="53">
        <v>2</v>
      </c>
      <c r="F116" s="53">
        <v>9</v>
      </c>
      <c r="G116" s="53">
        <v>0</v>
      </c>
      <c r="H116" s="247">
        <v>0</v>
      </c>
      <c r="I116" s="250">
        <v>0</v>
      </c>
    </row>
    <row r="117" spans="1:9" ht="26.25" customHeight="1">
      <c r="A117" s="53">
        <v>644</v>
      </c>
      <c r="B117" s="137" t="s">
        <v>170</v>
      </c>
      <c r="C117" s="137"/>
      <c r="D117" s="53"/>
      <c r="E117" s="53">
        <v>2</v>
      </c>
      <c r="F117" s="53">
        <v>9</v>
      </c>
      <c r="G117" s="53">
        <v>1</v>
      </c>
      <c r="H117" s="247">
        <v>0</v>
      </c>
      <c r="I117" s="250">
        <v>0</v>
      </c>
    </row>
    <row r="118" spans="1:9" ht="27" customHeight="1">
      <c r="A118" s="53">
        <v>645</v>
      </c>
      <c r="B118" s="137" t="s">
        <v>171</v>
      </c>
      <c r="C118" s="137"/>
      <c r="D118" s="53"/>
      <c r="E118" s="53">
        <v>2</v>
      </c>
      <c r="F118" s="53">
        <v>9</v>
      </c>
      <c r="G118" s="53">
        <v>2</v>
      </c>
      <c r="H118" s="247">
        <v>0</v>
      </c>
      <c r="I118" s="250">
        <v>0</v>
      </c>
    </row>
    <row r="119" spans="1:9" ht="27.75" customHeight="1">
      <c r="A119" s="53"/>
      <c r="B119" s="135" t="s">
        <v>626</v>
      </c>
      <c r="C119" s="135"/>
      <c r="D119" s="53"/>
      <c r="E119" s="53">
        <v>2</v>
      </c>
      <c r="F119" s="53">
        <v>9</v>
      </c>
      <c r="G119" s="53">
        <v>3</v>
      </c>
      <c r="H119" s="246">
        <v>0</v>
      </c>
      <c r="I119" s="246">
        <v>0</v>
      </c>
    </row>
    <row r="120" spans="1:9" ht="31.5" customHeight="1">
      <c r="A120" s="53"/>
      <c r="B120" s="135" t="s">
        <v>627</v>
      </c>
      <c r="C120" s="135"/>
      <c r="D120" s="53"/>
      <c r="E120" s="53">
        <v>2</v>
      </c>
      <c r="F120" s="53">
        <v>9</v>
      </c>
      <c r="G120" s="53">
        <v>4</v>
      </c>
      <c r="H120" s="123">
        <f>-H92+H102-H111+H115</f>
        <v>0</v>
      </c>
      <c r="I120" s="123">
        <f>-I92+I102-I111+I115</f>
        <v>0</v>
      </c>
    </row>
    <row r="121" spans="1:9" ht="41.25" customHeight="1">
      <c r="A121" s="53" t="s">
        <v>172</v>
      </c>
      <c r="B121" s="137" t="s">
        <v>173</v>
      </c>
      <c r="C121" s="137"/>
      <c r="D121" s="53"/>
      <c r="E121" s="53">
        <v>2</v>
      </c>
      <c r="F121" s="53">
        <v>9</v>
      </c>
      <c r="G121" s="53">
        <v>5</v>
      </c>
      <c r="H121" s="246">
        <v>174869</v>
      </c>
      <c r="I121" s="251">
        <v>83365</v>
      </c>
    </row>
    <row r="122" spans="1:9" ht="39.75" customHeight="1">
      <c r="A122" s="53" t="s">
        <v>174</v>
      </c>
      <c r="B122" s="137" t="s">
        <v>175</v>
      </c>
      <c r="C122" s="137"/>
      <c r="D122" s="53"/>
      <c r="E122" s="53">
        <v>2</v>
      </c>
      <c r="F122" s="53">
        <v>9</v>
      </c>
      <c r="G122" s="53">
        <v>6</v>
      </c>
      <c r="H122" s="246">
        <v>456313</v>
      </c>
      <c r="I122" s="251">
        <v>211113</v>
      </c>
    </row>
    <row r="123" spans="1:9" ht="54.75" customHeight="1">
      <c r="A123" s="53"/>
      <c r="B123" s="168" t="s">
        <v>176</v>
      </c>
      <c r="C123" s="168"/>
      <c r="D123" s="53"/>
      <c r="E123" s="53"/>
      <c r="F123" s="53"/>
      <c r="G123" s="58"/>
      <c r="H123" s="247"/>
      <c r="I123" s="247"/>
    </row>
    <row r="124" spans="1:9" ht="27.75" customHeight="1">
      <c r="A124" s="169"/>
      <c r="B124" s="170" t="s">
        <v>177</v>
      </c>
      <c r="C124" s="171"/>
      <c r="D124" s="172"/>
      <c r="E124" s="136">
        <v>2</v>
      </c>
      <c r="F124" s="136">
        <v>9</v>
      </c>
      <c r="G124" s="165">
        <v>7</v>
      </c>
      <c r="H124" s="166">
        <f>+H64-H65+H89-H90+H119-H120+H121-H122</f>
        <v>485561</v>
      </c>
      <c r="I124" s="166">
        <f>I64-I65+I89-I90+I119-I120+I121-I122</f>
        <v>1047738</v>
      </c>
    </row>
    <row r="125" spans="1:9" ht="15.75" customHeight="1">
      <c r="A125" s="169"/>
      <c r="B125" s="173" t="s">
        <v>178</v>
      </c>
      <c r="C125" s="174"/>
      <c r="D125" s="172"/>
      <c r="E125" s="136"/>
      <c r="F125" s="136"/>
      <c r="G125" s="165"/>
      <c r="H125" s="167"/>
      <c r="I125" s="167"/>
    </row>
    <row r="126" spans="1:9" ht="27.75" customHeight="1">
      <c r="A126" s="169"/>
      <c r="B126" s="170" t="s">
        <v>179</v>
      </c>
      <c r="C126" s="171"/>
      <c r="D126" s="172"/>
      <c r="E126" s="136">
        <v>2</v>
      </c>
      <c r="F126" s="136">
        <v>9</v>
      </c>
      <c r="G126" s="136">
        <v>8</v>
      </c>
      <c r="H126" s="166"/>
      <c r="I126" s="166"/>
    </row>
    <row r="127" spans="1:9" ht="15.75" customHeight="1">
      <c r="A127" s="169"/>
      <c r="B127" s="175" t="s">
        <v>180</v>
      </c>
      <c r="C127" s="176"/>
      <c r="D127" s="172"/>
      <c r="E127" s="136"/>
      <c r="F127" s="136"/>
      <c r="G127" s="136"/>
      <c r="H127" s="167"/>
      <c r="I127" s="167"/>
    </row>
    <row r="128" spans="1:9" ht="28.5" customHeight="1">
      <c r="A128" s="53"/>
      <c r="B128" s="177" t="s">
        <v>181</v>
      </c>
      <c r="C128" s="177"/>
      <c r="D128" s="53"/>
      <c r="E128" s="53"/>
      <c r="F128" s="53"/>
      <c r="G128" s="58"/>
      <c r="H128" s="247"/>
      <c r="I128" s="247"/>
    </row>
    <row r="129" spans="1:9" ht="17.25" customHeight="1">
      <c r="A129" s="53" t="s">
        <v>182</v>
      </c>
      <c r="B129" s="137" t="s">
        <v>183</v>
      </c>
      <c r="C129" s="137"/>
      <c r="D129" s="53"/>
      <c r="E129" s="53">
        <v>2</v>
      </c>
      <c r="F129" s="53">
        <v>9</v>
      </c>
      <c r="G129" s="53">
        <v>9</v>
      </c>
      <c r="H129" s="246">
        <v>48556</v>
      </c>
      <c r="I129" s="250">
        <v>104774</v>
      </c>
    </row>
    <row r="130" spans="1:9" ht="18.75" customHeight="1">
      <c r="A130" s="53" t="s">
        <v>184</v>
      </c>
      <c r="B130" s="137" t="s">
        <v>185</v>
      </c>
      <c r="C130" s="137"/>
      <c r="D130" s="53"/>
      <c r="E130" s="53">
        <v>3</v>
      </c>
      <c r="F130" s="53">
        <v>0</v>
      </c>
      <c r="G130" s="53">
        <v>0</v>
      </c>
      <c r="H130" s="246">
        <v>0</v>
      </c>
      <c r="I130" s="246">
        <v>0</v>
      </c>
    </row>
    <row r="131" spans="1:9" ht="15" customHeight="1">
      <c r="A131" s="53" t="s">
        <v>184</v>
      </c>
      <c r="B131" s="137" t="s">
        <v>186</v>
      </c>
      <c r="C131" s="137"/>
      <c r="D131" s="53"/>
      <c r="E131" s="53">
        <v>3</v>
      </c>
      <c r="F131" s="53">
        <v>0</v>
      </c>
      <c r="G131" s="53">
        <v>1</v>
      </c>
      <c r="H131" s="246"/>
      <c r="I131" s="246"/>
    </row>
    <row r="132" spans="1:9" ht="27" customHeight="1">
      <c r="A132" s="53"/>
      <c r="B132" s="137" t="s">
        <v>187</v>
      </c>
      <c r="C132" s="137"/>
      <c r="D132" s="53"/>
      <c r="E132" s="53"/>
      <c r="F132" s="58"/>
      <c r="G132" s="58"/>
      <c r="H132" s="247">
        <v>0</v>
      </c>
      <c r="I132" s="247">
        <v>0</v>
      </c>
    </row>
    <row r="133" spans="1:9" ht="27.75" customHeight="1">
      <c r="A133" s="53"/>
      <c r="B133" s="135" t="s">
        <v>628</v>
      </c>
      <c r="C133" s="135"/>
      <c r="D133" s="53"/>
      <c r="E133" s="53">
        <v>3</v>
      </c>
      <c r="F133" s="53">
        <v>0</v>
      </c>
      <c r="G133" s="53">
        <v>2</v>
      </c>
      <c r="H133" s="245">
        <f>+H124-H129</f>
        <v>437005</v>
      </c>
      <c r="I133" s="123">
        <f>I124-I126-I129-I130+I131</f>
        <v>942964</v>
      </c>
    </row>
    <row r="134" spans="1:9" ht="27.75" customHeight="1">
      <c r="A134" s="53"/>
      <c r="B134" s="135" t="s">
        <v>629</v>
      </c>
      <c r="C134" s="135"/>
      <c r="D134" s="53"/>
      <c r="E134" s="53">
        <v>3</v>
      </c>
      <c r="F134" s="53">
        <v>0</v>
      </c>
      <c r="G134" s="53">
        <v>3</v>
      </c>
      <c r="H134" s="123">
        <v>0</v>
      </c>
      <c r="I134" s="252">
        <v>0</v>
      </c>
    </row>
    <row r="135" spans="1:9" ht="27" customHeight="1">
      <c r="A135" s="53"/>
      <c r="B135" s="137" t="s">
        <v>188</v>
      </c>
      <c r="C135" s="137"/>
      <c r="D135" s="53"/>
      <c r="E135" s="53"/>
      <c r="F135" s="53"/>
      <c r="G135" s="53"/>
      <c r="H135" s="247"/>
      <c r="I135" s="250"/>
    </row>
    <row r="136" spans="1:9" ht="52.5" customHeight="1">
      <c r="A136" s="53" t="s">
        <v>189</v>
      </c>
      <c r="B136" s="137" t="s">
        <v>190</v>
      </c>
      <c r="C136" s="137"/>
      <c r="D136" s="53"/>
      <c r="E136" s="53">
        <v>3</v>
      </c>
      <c r="F136" s="53">
        <v>0</v>
      </c>
      <c r="G136" s="53">
        <v>4</v>
      </c>
      <c r="H136" s="247">
        <v>0</v>
      </c>
      <c r="I136" s="251">
        <v>0</v>
      </c>
    </row>
    <row r="137" spans="1:9" ht="53.25" customHeight="1">
      <c r="A137" s="53" t="s">
        <v>191</v>
      </c>
      <c r="B137" s="137" t="s">
        <v>192</v>
      </c>
      <c r="C137" s="137"/>
      <c r="D137" s="53"/>
      <c r="E137" s="53">
        <v>3</v>
      </c>
      <c r="F137" s="53">
        <v>0</v>
      </c>
      <c r="G137" s="53">
        <v>5</v>
      </c>
      <c r="H137" s="247">
        <v>0</v>
      </c>
      <c r="I137" s="251">
        <v>0</v>
      </c>
    </row>
    <row r="138" spans="1:9" ht="29.25" customHeight="1">
      <c r="A138" s="53"/>
      <c r="B138" s="135" t="s">
        <v>630</v>
      </c>
      <c r="C138" s="135"/>
      <c r="D138" s="53"/>
      <c r="E138" s="53">
        <v>3</v>
      </c>
      <c r="F138" s="53">
        <v>0</v>
      </c>
      <c r="G138" s="53">
        <v>6</v>
      </c>
      <c r="H138" s="247">
        <v>0</v>
      </c>
      <c r="I138" s="247">
        <v>0</v>
      </c>
    </row>
    <row r="139" spans="1:9" ht="27.75" customHeight="1">
      <c r="A139" s="53"/>
      <c r="B139" s="135" t="s">
        <v>631</v>
      </c>
      <c r="C139" s="135"/>
      <c r="D139" s="53"/>
      <c r="E139" s="53">
        <v>3</v>
      </c>
      <c r="F139" s="53">
        <v>0</v>
      </c>
      <c r="G139" s="53">
        <v>7</v>
      </c>
      <c r="H139" s="247">
        <v>0</v>
      </c>
      <c r="I139" s="247">
        <v>0</v>
      </c>
    </row>
    <row r="140" spans="1:9" ht="20.25" customHeight="1">
      <c r="A140" s="53" t="s">
        <v>193</v>
      </c>
      <c r="B140" s="137" t="s">
        <v>194</v>
      </c>
      <c r="C140" s="137"/>
      <c r="D140" s="53"/>
      <c r="E140" s="53">
        <v>3</v>
      </c>
      <c r="F140" s="53">
        <v>0</v>
      </c>
      <c r="G140" s="53">
        <v>8</v>
      </c>
      <c r="H140" s="247">
        <v>0</v>
      </c>
      <c r="I140" s="251">
        <v>0</v>
      </c>
    </row>
    <row r="141" spans="1:9" ht="30" customHeight="1">
      <c r="A141" s="53"/>
      <c r="B141" s="135" t="s">
        <v>632</v>
      </c>
      <c r="C141" s="135"/>
      <c r="D141" s="53"/>
      <c r="E141" s="53">
        <v>3</v>
      </c>
      <c r="F141" s="53">
        <v>0</v>
      </c>
      <c r="G141" s="53">
        <v>9</v>
      </c>
      <c r="H141" s="247">
        <v>0</v>
      </c>
      <c r="I141" s="247">
        <v>0</v>
      </c>
    </row>
    <row r="142" spans="1:9" ht="28.5" customHeight="1">
      <c r="A142" s="53"/>
      <c r="B142" s="135" t="s">
        <v>633</v>
      </c>
      <c r="C142" s="135"/>
      <c r="D142" s="53"/>
      <c r="E142" s="53">
        <v>3</v>
      </c>
      <c r="F142" s="53">
        <v>1</v>
      </c>
      <c r="G142" s="53">
        <v>0</v>
      </c>
      <c r="H142" s="247">
        <v>0</v>
      </c>
      <c r="I142" s="247">
        <v>0</v>
      </c>
    </row>
    <row r="143" spans="1:9" ht="16.5" customHeight="1">
      <c r="A143" s="53"/>
      <c r="B143" s="137" t="s">
        <v>195</v>
      </c>
      <c r="C143" s="137"/>
      <c r="D143" s="53"/>
      <c r="E143" s="53"/>
      <c r="F143" s="53"/>
      <c r="G143" s="53"/>
      <c r="H143" s="247"/>
      <c r="I143" s="247"/>
    </row>
    <row r="144" spans="1:9" ht="16.5" customHeight="1">
      <c r="A144" s="53"/>
      <c r="B144" s="135" t="s">
        <v>634</v>
      </c>
      <c r="C144" s="135"/>
      <c r="D144" s="53"/>
      <c r="E144" s="53">
        <v>3</v>
      </c>
      <c r="F144" s="53">
        <v>1</v>
      </c>
      <c r="G144" s="53">
        <v>1</v>
      </c>
      <c r="H144" s="123">
        <f>+H133-H134+H141-H142</f>
        <v>437005</v>
      </c>
      <c r="I144" s="123">
        <f>I133-I134+I141-I142</f>
        <v>942964</v>
      </c>
    </row>
    <row r="145" spans="1:9" ht="26.25" customHeight="1">
      <c r="A145" s="53"/>
      <c r="B145" s="135" t="s">
        <v>635</v>
      </c>
      <c r="C145" s="135"/>
      <c r="D145" s="53"/>
      <c r="E145" s="53">
        <v>3</v>
      </c>
      <c r="F145" s="53">
        <v>1</v>
      </c>
      <c r="G145" s="53">
        <v>2</v>
      </c>
      <c r="H145" s="123">
        <v>0</v>
      </c>
      <c r="I145" s="123">
        <v>0</v>
      </c>
    </row>
    <row r="146" spans="1:9" ht="27" customHeight="1">
      <c r="A146" s="53">
        <v>723</v>
      </c>
      <c r="B146" s="137" t="s">
        <v>196</v>
      </c>
      <c r="C146" s="137"/>
      <c r="D146" s="53"/>
      <c r="E146" s="53">
        <v>3</v>
      </c>
      <c r="F146" s="53">
        <v>1</v>
      </c>
      <c r="G146" s="53">
        <v>3</v>
      </c>
      <c r="H146" s="247">
        <v>0</v>
      </c>
      <c r="I146" s="247">
        <v>0</v>
      </c>
    </row>
    <row r="147" spans="1:9">
      <c r="A147" s="60"/>
      <c r="B147" s="61"/>
      <c r="C147" s="61"/>
      <c r="D147" s="60"/>
      <c r="E147" s="60"/>
      <c r="F147" s="60"/>
      <c r="G147" s="60"/>
      <c r="H147" s="248"/>
      <c r="I147" s="249"/>
    </row>
    <row r="148" spans="1:9" ht="27.75" customHeight="1">
      <c r="A148" s="53"/>
      <c r="B148" s="135" t="s">
        <v>197</v>
      </c>
      <c r="C148" s="135"/>
      <c r="D148" s="53"/>
      <c r="E148" s="53"/>
      <c r="F148" s="53"/>
      <c r="G148" s="53"/>
      <c r="H148" s="247"/>
      <c r="I148" s="247"/>
    </row>
    <row r="149" spans="1:9" ht="26.25" customHeight="1">
      <c r="A149" s="53"/>
      <c r="B149" s="137" t="s">
        <v>198</v>
      </c>
      <c r="C149" s="137"/>
      <c r="D149" s="53"/>
      <c r="E149" s="53">
        <v>3</v>
      </c>
      <c r="F149" s="53">
        <v>1</v>
      </c>
      <c r="G149" s="53">
        <v>4</v>
      </c>
      <c r="H149" s="247">
        <v>0</v>
      </c>
      <c r="I149" s="247">
        <f>SUM(I150:I155)</f>
        <v>0</v>
      </c>
    </row>
    <row r="150" spans="1:9" ht="26.25" customHeight="1">
      <c r="A150" s="53"/>
      <c r="B150" s="137" t="s">
        <v>199</v>
      </c>
      <c r="C150" s="137"/>
      <c r="D150" s="53"/>
      <c r="E150" s="53">
        <v>3</v>
      </c>
      <c r="F150" s="53">
        <v>1</v>
      </c>
      <c r="G150" s="53">
        <v>5</v>
      </c>
      <c r="H150" s="247">
        <v>0</v>
      </c>
      <c r="I150" s="247">
        <v>0</v>
      </c>
    </row>
    <row r="151" spans="1:9" ht="38.25" customHeight="1">
      <c r="A151" s="53"/>
      <c r="B151" s="137" t="s">
        <v>200</v>
      </c>
      <c r="C151" s="137"/>
      <c r="D151" s="53"/>
      <c r="E151" s="53">
        <v>3</v>
      </c>
      <c r="F151" s="53">
        <v>1</v>
      </c>
      <c r="G151" s="53">
        <v>6</v>
      </c>
      <c r="H151" s="247">
        <v>0</v>
      </c>
      <c r="I151" s="247">
        <v>0</v>
      </c>
    </row>
    <row r="152" spans="1:9" ht="29.25" customHeight="1">
      <c r="A152" s="53"/>
      <c r="B152" s="137" t="s">
        <v>201</v>
      </c>
      <c r="C152" s="137"/>
      <c r="D152" s="53"/>
      <c r="E152" s="53">
        <v>3</v>
      </c>
      <c r="F152" s="53">
        <v>1</v>
      </c>
      <c r="G152" s="53">
        <v>7</v>
      </c>
      <c r="H152" s="247">
        <v>0</v>
      </c>
      <c r="I152" s="247">
        <v>0</v>
      </c>
    </row>
    <row r="153" spans="1:9" ht="27.75" customHeight="1">
      <c r="A153" s="53"/>
      <c r="B153" s="137" t="s">
        <v>202</v>
      </c>
      <c r="C153" s="137"/>
      <c r="D153" s="53"/>
      <c r="E153" s="53">
        <v>3</v>
      </c>
      <c r="F153" s="53">
        <v>1</v>
      </c>
      <c r="G153" s="53">
        <v>8</v>
      </c>
      <c r="H153" s="247">
        <v>0</v>
      </c>
      <c r="I153" s="247">
        <v>0</v>
      </c>
    </row>
    <row r="154" spans="1:9" ht="27.75" customHeight="1">
      <c r="A154" s="53"/>
      <c r="B154" s="137" t="s">
        <v>203</v>
      </c>
      <c r="C154" s="137"/>
      <c r="D154" s="53"/>
      <c r="E154" s="53">
        <v>3</v>
      </c>
      <c r="F154" s="53">
        <v>1</v>
      </c>
      <c r="G154" s="53">
        <v>9</v>
      </c>
      <c r="H154" s="247">
        <v>0</v>
      </c>
      <c r="I154" s="247">
        <v>0</v>
      </c>
    </row>
    <row r="155" spans="1:9" ht="27.75" customHeight="1">
      <c r="A155" s="53"/>
      <c r="B155" s="137" t="s">
        <v>204</v>
      </c>
      <c r="C155" s="137"/>
      <c r="D155" s="53"/>
      <c r="E155" s="53">
        <v>3</v>
      </c>
      <c r="F155" s="53">
        <v>2</v>
      </c>
      <c r="G155" s="53">
        <v>0</v>
      </c>
      <c r="H155" s="247">
        <v>0</v>
      </c>
      <c r="I155" s="247">
        <v>0</v>
      </c>
    </row>
    <row r="156" spans="1:9" ht="31.5" customHeight="1">
      <c r="A156" s="53"/>
      <c r="B156" s="137" t="s">
        <v>205</v>
      </c>
      <c r="C156" s="137"/>
      <c r="D156" s="53"/>
      <c r="E156" s="53">
        <v>3</v>
      </c>
      <c r="F156" s="53">
        <v>2</v>
      </c>
      <c r="G156" s="53">
        <v>1</v>
      </c>
      <c r="H156" s="247">
        <v>0</v>
      </c>
      <c r="I156" s="247">
        <f>SUM(I157:I161)</f>
        <v>0</v>
      </c>
    </row>
    <row r="157" spans="1:9" ht="39.75" customHeight="1">
      <c r="A157" s="53"/>
      <c r="B157" s="137" t="s">
        <v>206</v>
      </c>
      <c r="C157" s="137"/>
      <c r="D157" s="53"/>
      <c r="E157" s="53">
        <v>3</v>
      </c>
      <c r="F157" s="53">
        <v>2</v>
      </c>
      <c r="G157" s="53">
        <v>2</v>
      </c>
      <c r="H157" s="247">
        <v>0</v>
      </c>
      <c r="I157" s="247">
        <v>0</v>
      </c>
    </row>
    <row r="158" spans="1:9" ht="29.25" customHeight="1">
      <c r="A158" s="53"/>
      <c r="B158" s="137" t="s">
        <v>207</v>
      </c>
      <c r="C158" s="137"/>
      <c r="D158" s="53"/>
      <c r="E158" s="53">
        <v>3</v>
      </c>
      <c r="F158" s="53">
        <v>2</v>
      </c>
      <c r="G158" s="53">
        <v>3</v>
      </c>
      <c r="H158" s="247">
        <v>0</v>
      </c>
      <c r="I158" s="247">
        <v>0</v>
      </c>
    </row>
    <row r="159" spans="1:9" ht="28.5" customHeight="1">
      <c r="A159" s="53"/>
      <c r="B159" s="137" t="s">
        <v>208</v>
      </c>
      <c r="C159" s="137"/>
      <c r="D159" s="53"/>
      <c r="E159" s="53">
        <v>3</v>
      </c>
      <c r="F159" s="53">
        <v>2</v>
      </c>
      <c r="G159" s="53">
        <v>4</v>
      </c>
      <c r="H159" s="247">
        <v>0</v>
      </c>
      <c r="I159" s="247">
        <v>0</v>
      </c>
    </row>
    <row r="160" spans="1:9" ht="28.5" customHeight="1">
      <c r="A160" s="53"/>
      <c r="B160" s="137" t="s">
        <v>209</v>
      </c>
      <c r="C160" s="137"/>
      <c r="D160" s="53"/>
      <c r="E160" s="53">
        <v>3</v>
      </c>
      <c r="F160" s="53">
        <v>2</v>
      </c>
      <c r="G160" s="53">
        <v>5</v>
      </c>
      <c r="H160" s="247">
        <v>0</v>
      </c>
      <c r="I160" s="247">
        <v>0</v>
      </c>
    </row>
    <row r="161" spans="1:9" ht="27.75" customHeight="1">
      <c r="A161" s="53"/>
      <c r="B161" s="137" t="s">
        <v>210</v>
      </c>
      <c r="C161" s="137"/>
      <c r="D161" s="53"/>
      <c r="E161" s="53">
        <v>3</v>
      </c>
      <c r="F161" s="53">
        <v>2</v>
      </c>
      <c r="G161" s="53">
        <v>6</v>
      </c>
      <c r="H161" s="247">
        <v>0</v>
      </c>
      <c r="I161" s="247">
        <v>0</v>
      </c>
    </row>
    <row r="162" spans="1:9" ht="29.25" customHeight="1">
      <c r="A162" s="53"/>
      <c r="B162" s="135" t="s">
        <v>636</v>
      </c>
      <c r="C162" s="135"/>
      <c r="D162" s="53"/>
      <c r="E162" s="53">
        <v>3</v>
      </c>
      <c r="F162" s="53">
        <v>2</v>
      </c>
      <c r="G162" s="53">
        <v>7</v>
      </c>
      <c r="H162" s="247">
        <v>0</v>
      </c>
      <c r="I162" s="247">
        <f>+I149-I156</f>
        <v>0</v>
      </c>
    </row>
    <row r="163" spans="1:9" ht="29.25" customHeight="1">
      <c r="A163" s="53"/>
      <c r="B163" s="135" t="s">
        <v>637</v>
      </c>
      <c r="C163" s="135"/>
      <c r="D163" s="53"/>
      <c r="E163" s="53">
        <v>3</v>
      </c>
      <c r="F163" s="53">
        <v>2</v>
      </c>
      <c r="G163" s="53">
        <v>8</v>
      </c>
      <c r="H163" s="247">
        <v>0</v>
      </c>
      <c r="I163" s="247">
        <v>0</v>
      </c>
    </row>
    <row r="164" spans="1:9" ht="27.75" customHeight="1">
      <c r="A164" s="53" t="s">
        <v>211</v>
      </c>
      <c r="B164" s="137" t="s">
        <v>212</v>
      </c>
      <c r="C164" s="137"/>
      <c r="D164" s="53"/>
      <c r="E164" s="53">
        <v>3</v>
      </c>
      <c r="F164" s="53">
        <v>2</v>
      </c>
      <c r="G164" s="53">
        <v>9</v>
      </c>
      <c r="H164" s="247">
        <v>0</v>
      </c>
      <c r="I164" s="247">
        <v>0</v>
      </c>
    </row>
    <row r="165" spans="1:9" ht="33" customHeight="1">
      <c r="A165" s="53"/>
      <c r="B165" s="135" t="s">
        <v>638</v>
      </c>
      <c r="C165" s="135"/>
      <c r="D165" s="53"/>
      <c r="E165" s="53">
        <v>3</v>
      </c>
      <c r="F165" s="53">
        <v>3</v>
      </c>
      <c r="G165" s="53">
        <v>0</v>
      </c>
      <c r="H165" s="247">
        <v>0</v>
      </c>
      <c r="I165" s="247">
        <v>0</v>
      </c>
    </row>
    <row r="166" spans="1:9" ht="27.75" customHeight="1">
      <c r="A166" s="53"/>
      <c r="B166" s="135" t="s">
        <v>639</v>
      </c>
      <c r="C166" s="135"/>
      <c r="D166" s="53"/>
      <c r="E166" s="53">
        <v>3</v>
      </c>
      <c r="F166" s="53">
        <v>3</v>
      </c>
      <c r="G166" s="53">
        <v>1</v>
      </c>
      <c r="H166" s="247">
        <v>0</v>
      </c>
      <c r="I166" s="247">
        <v>0</v>
      </c>
    </row>
    <row r="167" spans="1:9">
      <c r="A167" s="60"/>
      <c r="B167" s="61"/>
      <c r="C167" s="61"/>
      <c r="D167" s="60"/>
      <c r="E167" s="60"/>
      <c r="F167" s="60"/>
      <c r="G167" s="60"/>
      <c r="H167" s="248"/>
      <c r="I167" s="249"/>
    </row>
    <row r="168" spans="1:9" ht="27.75" customHeight="1">
      <c r="A168" s="53"/>
      <c r="B168" s="135" t="s">
        <v>640</v>
      </c>
      <c r="C168" s="135"/>
      <c r="D168" s="53"/>
      <c r="E168" s="53">
        <v>3</v>
      </c>
      <c r="F168" s="53">
        <v>3</v>
      </c>
      <c r="G168" s="53">
        <v>2</v>
      </c>
      <c r="H168" s="123">
        <f>+H144-H145+H165-H166</f>
        <v>437005</v>
      </c>
      <c r="I168" s="123">
        <f>I144-I145+I165-I166</f>
        <v>942964</v>
      </c>
    </row>
    <row r="169" spans="1:9" ht="28.5" customHeight="1">
      <c r="A169" s="53"/>
      <c r="B169" s="135" t="s">
        <v>641</v>
      </c>
      <c r="C169" s="135"/>
      <c r="D169" s="53"/>
      <c r="E169" s="53">
        <v>3</v>
      </c>
      <c r="F169" s="53">
        <v>3</v>
      </c>
      <c r="G169" s="53">
        <v>3</v>
      </c>
      <c r="H169" s="123">
        <v>0</v>
      </c>
      <c r="I169" s="123"/>
    </row>
    <row r="170" spans="1:9" ht="12.75" customHeight="1">
      <c r="A170" s="60"/>
      <c r="B170" s="61"/>
      <c r="C170" s="61"/>
      <c r="D170" s="60"/>
      <c r="E170" s="60"/>
      <c r="F170" s="60"/>
      <c r="G170" s="60"/>
      <c r="H170" s="248"/>
      <c r="I170" s="249"/>
    </row>
    <row r="171" spans="1:9" ht="27.75" customHeight="1">
      <c r="A171" s="53"/>
      <c r="B171" s="137" t="s">
        <v>213</v>
      </c>
      <c r="C171" s="137"/>
      <c r="D171" s="53"/>
      <c r="E171" s="53">
        <v>3</v>
      </c>
      <c r="F171" s="53">
        <v>3</v>
      </c>
      <c r="G171" s="53">
        <v>4</v>
      </c>
      <c r="H171" s="88">
        <f>+H168</f>
        <v>437005</v>
      </c>
      <c r="I171" s="246">
        <f>I144</f>
        <v>942964</v>
      </c>
    </row>
    <row r="172" spans="1:9" ht="12.75" customHeight="1">
      <c r="A172" s="53"/>
      <c r="B172" s="137" t="s">
        <v>214</v>
      </c>
      <c r="C172" s="137"/>
      <c r="D172" s="53"/>
      <c r="E172" s="53">
        <v>3</v>
      </c>
      <c r="F172" s="53">
        <v>3</v>
      </c>
      <c r="G172" s="53">
        <v>5</v>
      </c>
      <c r="H172" s="88">
        <f>H171</f>
        <v>437005</v>
      </c>
      <c r="I172" s="246">
        <f>I171</f>
        <v>942964</v>
      </c>
    </row>
    <row r="173" spans="1:9" ht="18.75" customHeight="1">
      <c r="A173" s="53"/>
      <c r="B173" s="137" t="s">
        <v>215</v>
      </c>
      <c r="C173" s="137"/>
      <c r="D173" s="53"/>
      <c r="E173" s="53">
        <v>3</v>
      </c>
      <c r="F173" s="53">
        <v>3</v>
      </c>
      <c r="G173" s="53">
        <v>6</v>
      </c>
      <c r="H173" s="247"/>
      <c r="I173" s="247"/>
    </row>
    <row r="174" spans="1:9" ht="30.75" customHeight="1">
      <c r="A174" s="53"/>
      <c r="B174" s="137" t="s">
        <v>216</v>
      </c>
      <c r="C174" s="137"/>
      <c r="D174" s="53"/>
      <c r="E174" s="53">
        <v>3</v>
      </c>
      <c r="F174" s="53">
        <v>3</v>
      </c>
      <c r="G174" s="53">
        <v>7</v>
      </c>
      <c r="H174" s="88">
        <f>+H172</f>
        <v>437005</v>
      </c>
      <c r="I174" s="246">
        <f>I168</f>
        <v>942964</v>
      </c>
    </row>
    <row r="175" spans="1:9">
      <c r="A175" s="53"/>
      <c r="B175" s="137" t="s">
        <v>214</v>
      </c>
      <c r="C175" s="137"/>
      <c r="D175" s="53"/>
      <c r="E175" s="53">
        <v>3</v>
      </c>
      <c r="F175" s="53">
        <v>3</v>
      </c>
      <c r="G175" s="53">
        <v>8</v>
      </c>
      <c r="H175" s="88">
        <f>H171</f>
        <v>437005</v>
      </c>
      <c r="I175" s="246">
        <f>I171</f>
        <v>942964</v>
      </c>
    </row>
    <row r="176" spans="1:9">
      <c r="A176" s="53"/>
      <c r="B176" s="137" t="s">
        <v>215</v>
      </c>
      <c r="C176" s="137"/>
      <c r="D176" s="53"/>
      <c r="E176" s="53">
        <v>3</v>
      </c>
      <c r="F176" s="53">
        <v>3</v>
      </c>
      <c r="G176" s="53">
        <v>9</v>
      </c>
      <c r="H176" s="247"/>
      <c r="I176" s="247"/>
    </row>
    <row r="177" spans="1:9">
      <c r="A177" s="53"/>
      <c r="B177" s="137" t="s">
        <v>217</v>
      </c>
      <c r="C177" s="137"/>
      <c r="D177" s="53"/>
      <c r="E177" s="53">
        <v>3</v>
      </c>
      <c r="F177" s="53">
        <v>4</v>
      </c>
      <c r="G177" s="53">
        <v>0</v>
      </c>
      <c r="H177" s="247"/>
      <c r="I177" s="247"/>
    </row>
    <row r="178" spans="1:9" ht="12.75" customHeight="1">
      <c r="A178" s="53"/>
      <c r="B178" s="137" t="s">
        <v>218</v>
      </c>
      <c r="C178" s="137"/>
      <c r="D178" s="53"/>
      <c r="E178" s="53">
        <v>3</v>
      </c>
      <c r="F178" s="53">
        <v>4</v>
      </c>
      <c r="G178" s="53">
        <v>1</v>
      </c>
      <c r="H178" s="247"/>
      <c r="I178" s="247"/>
    </row>
    <row r="179" spans="1:9" ht="12.75" customHeight="1">
      <c r="A179" s="53"/>
      <c r="B179" s="137" t="s">
        <v>219</v>
      </c>
      <c r="C179" s="137"/>
      <c r="D179" s="53"/>
      <c r="E179" s="53">
        <v>3</v>
      </c>
      <c r="F179" s="53">
        <v>4</v>
      </c>
      <c r="G179" s="53">
        <v>2</v>
      </c>
      <c r="H179" s="247"/>
      <c r="I179" s="247"/>
    </row>
    <row r="180" spans="1:9" ht="12.75" customHeight="1">
      <c r="A180" s="60"/>
      <c r="B180" s="61"/>
      <c r="C180" s="61"/>
      <c r="D180" s="60"/>
      <c r="E180" s="60"/>
      <c r="F180" s="60"/>
      <c r="G180" s="60"/>
      <c r="H180" s="248"/>
      <c r="I180" s="249"/>
    </row>
    <row r="181" spans="1:9" ht="12.75" customHeight="1">
      <c r="A181" s="53"/>
      <c r="B181" s="137" t="s">
        <v>220</v>
      </c>
      <c r="C181" s="137"/>
      <c r="D181" s="53"/>
      <c r="E181" s="53"/>
      <c r="F181" s="53"/>
      <c r="G181" s="53"/>
      <c r="H181" s="247"/>
      <c r="I181" s="247"/>
    </row>
    <row r="182" spans="1:9" ht="14.25" customHeight="1">
      <c r="A182" s="53"/>
      <c r="B182" s="137" t="s">
        <v>221</v>
      </c>
      <c r="C182" s="137"/>
      <c r="D182" s="53"/>
      <c r="E182" s="53">
        <v>3</v>
      </c>
      <c r="F182" s="53">
        <v>4</v>
      </c>
      <c r="G182" s="53">
        <v>3</v>
      </c>
      <c r="H182" s="247">
        <v>713</v>
      </c>
      <c r="I182" s="247">
        <v>708</v>
      </c>
    </row>
    <row r="183" spans="1:9" ht="16.5" customHeight="1">
      <c r="A183" s="53"/>
      <c r="B183" s="137" t="s">
        <v>222</v>
      </c>
      <c r="C183" s="137"/>
      <c r="D183" s="53"/>
      <c r="E183" s="53">
        <v>3</v>
      </c>
      <c r="F183" s="53">
        <v>4</v>
      </c>
      <c r="G183" s="53">
        <v>4</v>
      </c>
      <c r="H183" s="247">
        <v>713</v>
      </c>
      <c r="I183" s="247">
        <v>708</v>
      </c>
    </row>
    <row r="186" spans="1:9">
      <c r="A186" s="178" t="s">
        <v>223</v>
      </c>
      <c r="B186" s="178"/>
      <c r="D186" s="45"/>
      <c r="E186" s="45"/>
      <c r="F186" s="45"/>
      <c r="G186" s="45"/>
      <c r="I186" s="118" t="s">
        <v>224</v>
      </c>
    </row>
    <row r="187" spans="1:9">
      <c r="A187" s="178" t="s">
        <v>674</v>
      </c>
      <c r="B187" s="178"/>
      <c r="D187" s="45"/>
      <c r="E187" s="45"/>
      <c r="F187" s="45"/>
      <c r="G187" s="45"/>
      <c r="H187" s="118" t="s">
        <v>225</v>
      </c>
      <c r="I187" s="118" t="s">
        <v>49</v>
      </c>
    </row>
    <row r="191" spans="1:9" ht="12.75" customHeight="1"/>
    <row r="192" spans="1:9" ht="12.75" customHeight="1"/>
  </sheetData>
  <mergeCells count="204"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opLeftCell="B142" zoomScaleNormal="100" workbookViewId="0">
      <selection activeCell="C169" sqref="C169"/>
    </sheetView>
  </sheetViews>
  <sheetFormatPr defaultRowHeight="12.75"/>
  <cols>
    <col min="1" max="1" width="15.140625" style="38" customWidth="1"/>
    <col min="2" max="2" width="43.85546875" style="38" customWidth="1"/>
    <col min="3" max="3" width="9.140625" style="38"/>
    <col min="4" max="4" width="3" style="38" customWidth="1"/>
    <col min="5" max="5" width="3.5703125" style="38" customWidth="1"/>
    <col min="6" max="6" width="3.7109375" style="38" customWidth="1"/>
    <col min="7" max="7" width="13.7109375" style="38" customWidth="1"/>
    <col min="8" max="8" width="15.85546875" style="38" customWidth="1"/>
    <col min="9" max="9" width="15.5703125" style="38" customWidth="1"/>
    <col min="10" max="10" width="21.28515625" style="38" customWidth="1"/>
    <col min="11" max="16384" width="9.140625" style="38"/>
  </cols>
  <sheetData>
    <row r="1" spans="1:10" ht="13.5">
      <c r="A1" s="38" t="s">
        <v>211</v>
      </c>
      <c r="J1" s="39" t="s">
        <v>1</v>
      </c>
    </row>
    <row r="2" spans="1:10" ht="13.5">
      <c r="A2" s="42"/>
      <c r="B2" s="40"/>
      <c r="J2" s="63" t="s">
        <v>226</v>
      </c>
    </row>
    <row r="3" spans="1:10">
      <c r="A3" s="41" t="s">
        <v>51</v>
      </c>
      <c r="B3" s="180" t="s">
        <v>52</v>
      </c>
      <c r="C3" s="180"/>
      <c r="D3" s="180"/>
      <c r="E3" s="180"/>
      <c r="F3" s="180"/>
      <c r="G3" s="180"/>
      <c r="H3" s="180"/>
      <c r="I3" s="180"/>
      <c r="J3" s="180"/>
    </row>
    <row r="4" spans="1:10">
      <c r="A4" s="41" t="s">
        <v>53</v>
      </c>
      <c r="B4" s="180" t="s">
        <v>10</v>
      </c>
      <c r="C4" s="180"/>
      <c r="D4" s="180"/>
      <c r="E4" s="180"/>
      <c r="F4" s="180"/>
      <c r="G4" s="180"/>
      <c r="H4" s="180"/>
      <c r="I4" s="180"/>
      <c r="J4" s="180"/>
    </row>
    <row r="5" spans="1:10">
      <c r="A5" s="41" t="s">
        <v>54</v>
      </c>
      <c r="B5" s="180" t="s">
        <v>55</v>
      </c>
      <c r="C5" s="180"/>
      <c r="D5" s="180"/>
      <c r="E5" s="180"/>
      <c r="F5" s="180"/>
      <c r="G5" s="180"/>
      <c r="H5" s="180"/>
      <c r="I5" s="180"/>
      <c r="J5" s="180"/>
    </row>
    <row r="6" spans="1:10">
      <c r="A6" s="41" t="s">
        <v>56</v>
      </c>
      <c r="B6" s="181" t="s">
        <v>57</v>
      </c>
      <c r="C6" s="181"/>
      <c r="D6" s="181"/>
      <c r="E6" s="181"/>
      <c r="F6" s="181"/>
      <c r="G6" s="181"/>
      <c r="H6" s="181"/>
      <c r="I6" s="181"/>
      <c r="J6" s="181"/>
    </row>
    <row r="7" spans="1:10">
      <c r="A7" s="41" t="s">
        <v>58</v>
      </c>
      <c r="B7" s="181" t="s">
        <v>57</v>
      </c>
      <c r="C7" s="181"/>
      <c r="D7" s="181"/>
      <c r="E7" s="181"/>
      <c r="F7" s="181"/>
      <c r="G7" s="181"/>
      <c r="H7" s="181"/>
      <c r="I7" s="181"/>
      <c r="J7" s="181"/>
    </row>
    <row r="8" spans="1:10">
      <c r="A8" s="42"/>
      <c r="B8" s="116"/>
      <c r="C8" s="116"/>
      <c r="D8" s="116"/>
      <c r="E8" s="116"/>
      <c r="F8" s="116"/>
      <c r="G8" s="116"/>
      <c r="H8" s="179"/>
      <c r="I8" s="179"/>
    </row>
    <row r="9" spans="1:10">
      <c r="B9" s="116"/>
      <c r="C9" s="116"/>
      <c r="D9" s="116"/>
      <c r="E9" s="116"/>
      <c r="F9" s="116"/>
      <c r="G9" s="116"/>
      <c r="H9" s="179"/>
      <c r="I9" s="179"/>
    </row>
    <row r="11" spans="1:10" ht="14.25" thickBot="1">
      <c r="A11" s="182" t="s">
        <v>227</v>
      </c>
      <c r="B11" s="182"/>
      <c r="C11" s="182"/>
      <c r="D11" s="182"/>
      <c r="E11" s="182"/>
      <c r="F11" s="182"/>
      <c r="G11" s="182"/>
      <c r="H11" s="182"/>
      <c r="I11" s="182"/>
      <c r="J11" s="182"/>
    </row>
    <row r="12" spans="1:10" ht="12.75" customHeight="1" thickTop="1">
      <c r="A12" s="183" t="s">
        <v>675</v>
      </c>
      <c r="B12" s="183"/>
      <c r="C12" s="183"/>
      <c r="D12" s="183"/>
      <c r="E12" s="183"/>
      <c r="F12" s="183"/>
      <c r="G12" s="183"/>
      <c r="H12" s="183"/>
      <c r="I12" s="183"/>
      <c r="J12" s="183"/>
    </row>
    <row r="13" spans="1:10">
      <c r="J13" s="38" t="s">
        <v>228</v>
      </c>
    </row>
    <row r="14" spans="1:10" ht="12.75" customHeight="1">
      <c r="A14" s="139" t="s">
        <v>229</v>
      </c>
      <c r="B14" s="143" t="s">
        <v>62</v>
      </c>
      <c r="C14" s="139" t="s">
        <v>63</v>
      </c>
      <c r="D14" s="150" t="s">
        <v>64</v>
      </c>
      <c r="E14" s="188"/>
      <c r="F14" s="189"/>
      <c r="G14" s="150" t="s">
        <v>230</v>
      </c>
      <c r="H14" s="150"/>
      <c r="I14" s="150"/>
      <c r="J14" s="64" t="s">
        <v>230</v>
      </c>
    </row>
    <row r="15" spans="1:10" ht="12.75" customHeight="1">
      <c r="A15" s="140"/>
      <c r="B15" s="145"/>
      <c r="C15" s="186"/>
      <c r="D15" s="157" t="s">
        <v>66</v>
      </c>
      <c r="E15" s="190"/>
      <c r="F15" s="191"/>
      <c r="G15" s="157" t="s">
        <v>231</v>
      </c>
      <c r="H15" s="157"/>
      <c r="I15" s="157"/>
      <c r="J15" s="65" t="s">
        <v>232</v>
      </c>
    </row>
    <row r="16" spans="1:10" ht="12.75" customHeight="1">
      <c r="A16" s="184"/>
      <c r="B16" s="145"/>
      <c r="C16" s="186"/>
      <c r="D16" s="160"/>
      <c r="E16" s="190"/>
      <c r="F16" s="191"/>
      <c r="G16" s="160"/>
      <c r="H16" s="160"/>
      <c r="I16" s="160"/>
      <c r="J16" s="65" t="s">
        <v>233</v>
      </c>
    </row>
    <row r="17" spans="1:10" ht="12.75" customHeight="1">
      <c r="A17" s="184"/>
      <c r="B17" s="145"/>
      <c r="C17" s="186"/>
      <c r="D17" s="160"/>
      <c r="E17" s="190"/>
      <c r="F17" s="191"/>
      <c r="G17" s="163"/>
      <c r="H17" s="163"/>
      <c r="I17" s="163"/>
      <c r="J17" s="66"/>
    </row>
    <row r="18" spans="1:10" ht="25.5">
      <c r="A18" s="185"/>
      <c r="B18" s="147"/>
      <c r="C18" s="187"/>
      <c r="D18" s="163"/>
      <c r="E18" s="195"/>
      <c r="F18" s="196"/>
      <c r="G18" s="67" t="s">
        <v>234</v>
      </c>
      <c r="H18" s="110" t="s">
        <v>235</v>
      </c>
      <c r="I18" s="110" t="s">
        <v>236</v>
      </c>
      <c r="J18" s="68"/>
    </row>
    <row r="19" spans="1:10" ht="13.5">
      <c r="A19" s="112">
        <v>1</v>
      </c>
      <c r="B19" s="110">
        <v>2</v>
      </c>
      <c r="C19" s="110">
        <v>3</v>
      </c>
      <c r="D19" s="134">
        <v>4</v>
      </c>
      <c r="E19" s="134"/>
      <c r="F19" s="134"/>
      <c r="G19" s="112">
        <v>5</v>
      </c>
      <c r="H19" s="112">
        <v>6</v>
      </c>
      <c r="I19" s="112">
        <v>7</v>
      </c>
      <c r="J19" s="69">
        <v>8</v>
      </c>
    </row>
    <row r="20" spans="1:10" ht="13.5">
      <c r="A20" s="112"/>
      <c r="B20" s="111" t="s">
        <v>237</v>
      </c>
      <c r="C20" s="112"/>
      <c r="D20" s="136"/>
      <c r="E20" s="136"/>
      <c r="F20" s="136"/>
      <c r="G20" s="54"/>
      <c r="H20" s="54"/>
      <c r="I20" s="54"/>
      <c r="J20" s="54"/>
    </row>
    <row r="21" spans="1:10" ht="27" customHeight="1">
      <c r="A21" s="112"/>
      <c r="B21" s="111" t="s">
        <v>238</v>
      </c>
      <c r="C21" s="112" t="s">
        <v>239</v>
      </c>
      <c r="D21" s="112">
        <v>0</v>
      </c>
      <c r="E21" s="112">
        <v>0</v>
      </c>
      <c r="F21" s="112">
        <v>1</v>
      </c>
      <c r="G21" s="70">
        <f>G22+G28+G34+G35+G40+G41+G50+G53</f>
        <v>316051700</v>
      </c>
      <c r="H21" s="70">
        <f>H22+H28+H34+H35+H40+H41+H50+H53</f>
        <v>131976425</v>
      </c>
      <c r="I21" s="70">
        <f>I22+I28+I34+I35+I40+I41+I50+I53</f>
        <v>184075275</v>
      </c>
      <c r="J21" s="70">
        <v>176357234</v>
      </c>
    </row>
    <row r="22" spans="1:10" ht="12.75" customHeight="1">
      <c r="A22" s="71" t="s">
        <v>240</v>
      </c>
      <c r="B22" s="111" t="s">
        <v>241</v>
      </c>
      <c r="C22" s="112"/>
      <c r="D22" s="112">
        <v>0</v>
      </c>
      <c r="E22" s="112">
        <v>0</v>
      </c>
      <c r="F22" s="112">
        <v>2</v>
      </c>
      <c r="G22" s="70">
        <f>G23+G24+G25+G26+G27</f>
        <v>47397711</v>
      </c>
      <c r="H22" s="70">
        <f>H23+H24+H25+H26+H27</f>
        <v>11921109</v>
      </c>
      <c r="I22" s="70">
        <f>I23+I24+I25+I26+I27</f>
        <v>35476602</v>
      </c>
      <c r="J22" s="70">
        <v>31017631</v>
      </c>
    </row>
    <row r="23" spans="1:10" ht="12.75" customHeight="1">
      <c r="A23" s="71" t="s">
        <v>242</v>
      </c>
      <c r="B23" s="113" t="s">
        <v>243</v>
      </c>
      <c r="C23" s="112"/>
      <c r="D23" s="112">
        <v>0</v>
      </c>
      <c r="E23" s="112">
        <v>0</v>
      </c>
      <c r="F23" s="112">
        <v>3</v>
      </c>
      <c r="G23" s="72">
        <v>0</v>
      </c>
      <c r="H23" s="72">
        <v>0</v>
      </c>
      <c r="I23" s="72">
        <f>+G23-H23</f>
        <v>0</v>
      </c>
      <c r="J23" s="72">
        <v>0</v>
      </c>
    </row>
    <row r="24" spans="1:10" ht="12.75" customHeight="1">
      <c r="A24" s="71" t="s">
        <v>244</v>
      </c>
      <c r="B24" s="113" t="s">
        <v>245</v>
      </c>
      <c r="C24" s="112"/>
      <c r="D24" s="112">
        <v>0</v>
      </c>
      <c r="E24" s="112">
        <v>0</v>
      </c>
      <c r="F24" s="112">
        <v>4</v>
      </c>
      <c r="G24" s="72">
        <v>10227208</v>
      </c>
      <c r="H24" s="72">
        <v>7949583</v>
      </c>
      <c r="I24" s="72">
        <v>2277625</v>
      </c>
      <c r="J24" s="72">
        <v>2642949</v>
      </c>
    </row>
    <row r="25" spans="1:10" ht="12.75" customHeight="1">
      <c r="A25" s="71" t="s">
        <v>246</v>
      </c>
      <c r="B25" s="113" t="s">
        <v>247</v>
      </c>
      <c r="C25" s="112"/>
      <c r="D25" s="112">
        <v>0</v>
      </c>
      <c r="E25" s="112">
        <v>0</v>
      </c>
      <c r="F25" s="112">
        <v>5</v>
      </c>
      <c r="G25" s="72">
        <v>0</v>
      </c>
      <c r="H25" s="72">
        <v>0</v>
      </c>
      <c r="I25" s="72">
        <v>0</v>
      </c>
      <c r="J25" s="72">
        <v>0</v>
      </c>
    </row>
    <row r="26" spans="1:10" ht="12.75" customHeight="1">
      <c r="A26" s="112" t="s">
        <v>248</v>
      </c>
      <c r="B26" s="113" t="s">
        <v>249</v>
      </c>
      <c r="C26" s="112"/>
      <c r="D26" s="112">
        <v>0</v>
      </c>
      <c r="E26" s="112">
        <v>0</v>
      </c>
      <c r="F26" s="112">
        <v>6</v>
      </c>
      <c r="G26" s="57">
        <v>5923559</v>
      </c>
      <c r="H26" s="72">
        <v>3971526</v>
      </c>
      <c r="I26" s="72">
        <v>1952033</v>
      </c>
      <c r="J26" s="72">
        <v>1947793</v>
      </c>
    </row>
    <row r="27" spans="1:10" ht="12.75" customHeight="1">
      <c r="A27" s="112" t="s">
        <v>250</v>
      </c>
      <c r="B27" s="113" t="s">
        <v>251</v>
      </c>
      <c r="C27" s="112"/>
      <c r="D27" s="112">
        <v>0</v>
      </c>
      <c r="E27" s="112">
        <v>0</v>
      </c>
      <c r="F27" s="112">
        <v>7</v>
      </c>
      <c r="G27" s="72">
        <v>31246944</v>
      </c>
      <c r="H27" s="72">
        <v>0</v>
      </c>
      <c r="I27" s="72">
        <v>31246944</v>
      </c>
      <c r="J27" s="72">
        <v>26426889</v>
      </c>
    </row>
    <row r="28" spans="1:10" ht="12.75" customHeight="1">
      <c r="A28" s="71" t="s">
        <v>252</v>
      </c>
      <c r="B28" s="111" t="s">
        <v>253</v>
      </c>
      <c r="C28" s="112"/>
      <c r="D28" s="112">
        <v>0</v>
      </c>
      <c r="E28" s="112">
        <v>0</v>
      </c>
      <c r="F28" s="112">
        <v>8</v>
      </c>
      <c r="G28" s="70">
        <v>257853528</v>
      </c>
      <c r="H28" s="70">
        <v>119925176</v>
      </c>
      <c r="I28" s="70">
        <v>137928352</v>
      </c>
      <c r="J28" s="70">
        <v>135156275</v>
      </c>
    </row>
    <row r="29" spans="1:10" ht="12.75" customHeight="1">
      <c r="A29" s="71" t="s">
        <v>254</v>
      </c>
      <c r="B29" s="113" t="s">
        <v>255</v>
      </c>
      <c r="C29" s="112"/>
      <c r="D29" s="112">
        <v>0</v>
      </c>
      <c r="E29" s="112">
        <v>0</v>
      </c>
      <c r="F29" s="112">
        <v>9</v>
      </c>
      <c r="G29" s="72">
        <v>2322522</v>
      </c>
      <c r="H29" s="72">
        <v>0</v>
      </c>
      <c r="I29" s="72">
        <v>2322522</v>
      </c>
      <c r="J29" s="72">
        <v>2322522</v>
      </c>
    </row>
    <row r="30" spans="1:10" ht="12.75" customHeight="1">
      <c r="A30" s="71" t="s">
        <v>256</v>
      </c>
      <c r="B30" s="113" t="s">
        <v>257</v>
      </c>
      <c r="C30" s="112"/>
      <c r="D30" s="112">
        <v>0</v>
      </c>
      <c r="E30" s="112">
        <v>1</v>
      </c>
      <c r="F30" s="112">
        <v>0</v>
      </c>
      <c r="G30" s="72">
        <v>107991083</v>
      </c>
      <c r="H30" s="72">
        <v>54290293</v>
      </c>
      <c r="I30" s="72">
        <v>53700790</v>
      </c>
      <c r="J30" s="72">
        <v>54623690</v>
      </c>
    </row>
    <row r="31" spans="1:10" ht="12.75" customHeight="1">
      <c r="A31" s="112" t="s">
        <v>258</v>
      </c>
      <c r="B31" s="113" t="s">
        <v>259</v>
      </c>
      <c r="C31" s="112"/>
      <c r="D31" s="112">
        <v>0</v>
      </c>
      <c r="E31" s="112">
        <v>1</v>
      </c>
      <c r="F31" s="112">
        <v>1</v>
      </c>
      <c r="G31" s="72">
        <v>86425782</v>
      </c>
      <c r="H31" s="72">
        <v>65634883</v>
      </c>
      <c r="I31" s="72">
        <v>20790899</v>
      </c>
      <c r="J31" s="72">
        <v>22106297</v>
      </c>
    </row>
    <row r="32" spans="1:10" ht="12.75" customHeight="1">
      <c r="A32" s="71" t="s">
        <v>260</v>
      </c>
      <c r="B32" s="113" t="s">
        <v>261</v>
      </c>
      <c r="C32" s="112"/>
      <c r="D32" s="112">
        <v>0</v>
      </c>
      <c r="E32" s="112">
        <v>1</v>
      </c>
      <c r="F32" s="112">
        <v>2</v>
      </c>
      <c r="G32" s="72">
        <v>0</v>
      </c>
      <c r="H32" s="72">
        <v>0</v>
      </c>
      <c r="I32" s="72">
        <v>0</v>
      </c>
      <c r="J32" s="72">
        <v>0</v>
      </c>
    </row>
    <row r="33" spans="1:10" ht="15.75" customHeight="1">
      <c r="A33" s="112" t="s">
        <v>262</v>
      </c>
      <c r="B33" s="113" t="s">
        <v>263</v>
      </c>
      <c r="C33" s="112" t="s">
        <v>264</v>
      </c>
      <c r="D33" s="112">
        <v>0</v>
      </c>
      <c r="E33" s="112">
        <v>1</v>
      </c>
      <c r="F33" s="112">
        <v>3</v>
      </c>
      <c r="G33" s="72">
        <v>61114141</v>
      </c>
      <c r="H33" s="72">
        <v>0</v>
      </c>
      <c r="I33" s="72">
        <v>61114141</v>
      </c>
      <c r="J33" s="72">
        <v>56103766</v>
      </c>
    </row>
    <row r="34" spans="1:10" ht="12.75" customHeight="1">
      <c r="A34" s="71" t="s">
        <v>265</v>
      </c>
      <c r="B34" s="111" t="s">
        <v>266</v>
      </c>
      <c r="C34" s="112"/>
      <c r="D34" s="112">
        <v>0</v>
      </c>
      <c r="E34" s="112">
        <v>1</v>
      </c>
      <c r="F34" s="112">
        <v>4</v>
      </c>
      <c r="G34" s="72">
        <v>0</v>
      </c>
      <c r="H34" s="72">
        <v>0</v>
      </c>
      <c r="I34" s="72">
        <v>0</v>
      </c>
      <c r="J34" s="72">
        <v>0</v>
      </c>
    </row>
    <row r="35" spans="1:10" ht="12.75" customHeight="1">
      <c r="A35" s="71" t="s">
        <v>267</v>
      </c>
      <c r="B35" s="111" t="s">
        <v>268</v>
      </c>
      <c r="C35" s="112"/>
      <c r="D35" s="112">
        <v>0</v>
      </c>
      <c r="E35" s="112">
        <v>1</v>
      </c>
      <c r="F35" s="112">
        <v>5</v>
      </c>
      <c r="G35" s="72">
        <v>0</v>
      </c>
      <c r="H35" s="72">
        <v>0</v>
      </c>
      <c r="I35" s="72">
        <v>0</v>
      </c>
      <c r="J35" s="72">
        <v>0</v>
      </c>
    </row>
    <row r="36" spans="1:10" ht="12.75" customHeight="1">
      <c r="A36" s="71" t="s">
        <v>269</v>
      </c>
      <c r="B36" s="113" t="s">
        <v>270</v>
      </c>
      <c r="C36" s="112"/>
      <c r="D36" s="112">
        <v>0</v>
      </c>
      <c r="E36" s="112">
        <v>1</v>
      </c>
      <c r="F36" s="112">
        <v>6</v>
      </c>
      <c r="G36" s="72">
        <v>0</v>
      </c>
      <c r="H36" s="72">
        <v>0</v>
      </c>
      <c r="I36" s="72">
        <v>0</v>
      </c>
      <c r="J36" s="72">
        <v>0</v>
      </c>
    </row>
    <row r="37" spans="1:10" ht="12.75" customHeight="1">
      <c r="A37" s="71" t="s">
        <v>271</v>
      </c>
      <c r="B37" s="113" t="s">
        <v>272</v>
      </c>
      <c r="C37" s="112"/>
      <c r="D37" s="112">
        <v>0</v>
      </c>
      <c r="E37" s="112">
        <v>1</v>
      </c>
      <c r="F37" s="112">
        <v>7</v>
      </c>
      <c r="G37" s="72">
        <v>0</v>
      </c>
      <c r="H37" s="72">
        <v>0</v>
      </c>
      <c r="I37" s="72">
        <v>0</v>
      </c>
      <c r="J37" s="72">
        <v>0</v>
      </c>
    </row>
    <row r="38" spans="1:10" ht="12.75" customHeight="1">
      <c r="A38" s="71" t="s">
        <v>273</v>
      </c>
      <c r="B38" s="113" t="s">
        <v>274</v>
      </c>
      <c r="C38" s="112"/>
      <c r="D38" s="112">
        <v>0</v>
      </c>
      <c r="E38" s="112">
        <v>1</v>
      </c>
      <c r="F38" s="112">
        <v>8</v>
      </c>
      <c r="G38" s="72">
        <v>0</v>
      </c>
      <c r="H38" s="72">
        <v>0</v>
      </c>
      <c r="I38" s="72">
        <v>0</v>
      </c>
      <c r="J38" s="72">
        <v>0</v>
      </c>
    </row>
    <row r="39" spans="1:10" ht="12.75" customHeight="1">
      <c r="A39" s="112" t="s">
        <v>275</v>
      </c>
      <c r="B39" s="113" t="s">
        <v>276</v>
      </c>
      <c r="C39" s="112"/>
      <c r="D39" s="112">
        <v>0</v>
      </c>
      <c r="E39" s="112">
        <v>1</v>
      </c>
      <c r="F39" s="112">
        <v>9</v>
      </c>
      <c r="G39" s="72">
        <v>0</v>
      </c>
      <c r="H39" s="72">
        <v>0</v>
      </c>
      <c r="I39" s="72">
        <v>0</v>
      </c>
      <c r="J39" s="72">
        <v>0</v>
      </c>
    </row>
    <row r="40" spans="1:10" ht="12.75" customHeight="1">
      <c r="A40" s="71" t="s">
        <v>277</v>
      </c>
      <c r="B40" s="111" t="s">
        <v>278</v>
      </c>
      <c r="C40" s="112"/>
      <c r="D40" s="112">
        <v>0</v>
      </c>
      <c r="E40" s="112">
        <v>2</v>
      </c>
      <c r="F40" s="112">
        <v>0</v>
      </c>
      <c r="G40" s="70">
        <v>454329</v>
      </c>
      <c r="H40" s="70">
        <v>0</v>
      </c>
      <c r="I40" s="70">
        <v>454329</v>
      </c>
      <c r="J40" s="70">
        <v>447369</v>
      </c>
    </row>
    <row r="41" spans="1:10" ht="12.75" customHeight="1">
      <c r="A41" s="71" t="s">
        <v>279</v>
      </c>
      <c r="B41" s="111" t="s">
        <v>280</v>
      </c>
      <c r="C41" s="112"/>
      <c r="D41" s="112">
        <v>0</v>
      </c>
      <c r="E41" s="112">
        <v>2</v>
      </c>
      <c r="F41" s="112">
        <v>1</v>
      </c>
      <c r="G41" s="70">
        <v>10142166</v>
      </c>
      <c r="H41" s="70">
        <v>0</v>
      </c>
      <c r="I41" s="70">
        <v>10142166</v>
      </c>
      <c r="J41" s="70">
        <v>9650505</v>
      </c>
    </row>
    <row r="42" spans="1:10" ht="12.75" customHeight="1">
      <c r="A42" s="71" t="s">
        <v>281</v>
      </c>
      <c r="B42" s="113" t="s">
        <v>282</v>
      </c>
      <c r="C42" s="112"/>
      <c r="D42" s="112">
        <v>0</v>
      </c>
      <c r="E42" s="112">
        <v>2</v>
      </c>
      <c r="F42" s="112">
        <v>2</v>
      </c>
      <c r="G42" s="72">
        <v>3485565</v>
      </c>
      <c r="H42" s="72">
        <v>0</v>
      </c>
      <c r="I42" s="72">
        <v>3485565</v>
      </c>
      <c r="J42" s="72">
        <v>3485565</v>
      </c>
    </row>
    <row r="43" spans="1:10" ht="12.75" customHeight="1">
      <c r="A43" s="71" t="s">
        <v>283</v>
      </c>
      <c r="B43" s="113" t="s">
        <v>284</v>
      </c>
      <c r="C43" s="112"/>
      <c r="D43" s="112">
        <v>0</v>
      </c>
      <c r="E43" s="112">
        <v>2</v>
      </c>
      <c r="F43" s="112">
        <v>3</v>
      </c>
      <c r="G43" s="72">
        <v>3750858</v>
      </c>
      <c r="H43" s="72">
        <v>0</v>
      </c>
      <c r="I43" s="72">
        <v>3750858</v>
      </c>
      <c r="J43" s="72">
        <v>3750858</v>
      </c>
    </row>
    <row r="44" spans="1:10" ht="12.75" customHeight="1">
      <c r="A44" s="71" t="s">
        <v>285</v>
      </c>
      <c r="B44" s="113" t="s">
        <v>286</v>
      </c>
      <c r="C44" s="112"/>
      <c r="D44" s="112">
        <v>0</v>
      </c>
      <c r="E44" s="112">
        <v>2</v>
      </c>
      <c r="F44" s="112">
        <v>4</v>
      </c>
      <c r="G44" s="72"/>
      <c r="H44" s="72"/>
      <c r="I44" s="72">
        <f t="shared" ref="I44:I63" si="0">+G44-H44</f>
        <v>0</v>
      </c>
      <c r="J44" s="72">
        <v>0</v>
      </c>
    </row>
    <row r="45" spans="1:10" ht="12.75" customHeight="1">
      <c r="A45" s="71" t="s">
        <v>287</v>
      </c>
      <c r="B45" s="113" t="s">
        <v>288</v>
      </c>
      <c r="C45" s="112"/>
      <c r="D45" s="112">
        <v>0</v>
      </c>
      <c r="E45" s="112">
        <v>2</v>
      </c>
      <c r="F45" s="112">
        <v>5</v>
      </c>
      <c r="G45" s="72">
        <v>1305743</v>
      </c>
      <c r="H45" s="72">
        <v>0</v>
      </c>
      <c r="I45" s="72">
        <v>1305743</v>
      </c>
      <c r="J45" s="72">
        <v>814082</v>
      </c>
    </row>
    <row r="46" spans="1:10" ht="12.75" customHeight="1">
      <c r="A46" s="71" t="s">
        <v>289</v>
      </c>
      <c r="B46" s="113" t="s">
        <v>290</v>
      </c>
      <c r="C46" s="112"/>
      <c r="D46" s="112">
        <v>0</v>
      </c>
      <c r="E46" s="112">
        <v>2</v>
      </c>
      <c r="F46" s="112">
        <v>6</v>
      </c>
      <c r="G46" s="72">
        <v>0</v>
      </c>
      <c r="H46" s="72">
        <v>0</v>
      </c>
      <c r="I46" s="72">
        <v>0</v>
      </c>
      <c r="J46" s="72">
        <v>0</v>
      </c>
    </row>
    <row r="47" spans="1:10" ht="12.75" customHeight="1">
      <c r="A47" s="71" t="s">
        <v>291</v>
      </c>
      <c r="B47" s="113" t="s">
        <v>292</v>
      </c>
      <c r="C47" s="112"/>
      <c r="D47" s="112">
        <v>0</v>
      </c>
      <c r="E47" s="112">
        <v>2</v>
      </c>
      <c r="F47" s="112">
        <v>7</v>
      </c>
      <c r="G47" s="72">
        <v>0</v>
      </c>
      <c r="H47" s="72">
        <v>0</v>
      </c>
      <c r="I47" s="72">
        <v>0</v>
      </c>
      <c r="J47" s="72">
        <v>0</v>
      </c>
    </row>
    <row r="48" spans="1:10" ht="12.75" customHeight="1">
      <c r="A48" s="71" t="s">
        <v>293</v>
      </c>
      <c r="B48" s="113" t="s">
        <v>294</v>
      </c>
      <c r="C48" s="112"/>
      <c r="D48" s="112">
        <v>0</v>
      </c>
      <c r="E48" s="112">
        <v>2</v>
      </c>
      <c r="F48" s="112">
        <v>8</v>
      </c>
      <c r="G48" s="72">
        <v>0</v>
      </c>
      <c r="H48" s="72">
        <v>0</v>
      </c>
      <c r="I48" s="72">
        <v>0</v>
      </c>
      <c r="J48" s="72">
        <v>0</v>
      </c>
    </row>
    <row r="49" spans="1:10" ht="12.75" customHeight="1">
      <c r="A49" s="71" t="s">
        <v>295</v>
      </c>
      <c r="B49" s="113" t="s">
        <v>296</v>
      </c>
      <c r="C49" s="112"/>
      <c r="D49" s="112">
        <v>0</v>
      </c>
      <c r="E49" s="112">
        <v>2</v>
      </c>
      <c r="F49" s="112">
        <v>9</v>
      </c>
      <c r="G49" s="72">
        <v>1600000</v>
      </c>
      <c r="H49" s="72">
        <v>0</v>
      </c>
      <c r="I49" s="72">
        <v>1600000</v>
      </c>
      <c r="J49" s="72">
        <v>1600000</v>
      </c>
    </row>
    <row r="50" spans="1:10" ht="12.75" customHeight="1">
      <c r="A50" s="71" t="s">
        <v>297</v>
      </c>
      <c r="B50" s="111" t="s">
        <v>298</v>
      </c>
      <c r="C50" s="112"/>
      <c r="D50" s="112">
        <v>0</v>
      </c>
      <c r="E50" s="112">
        <v>3</v>
      </c>
      <c r="F50" s="112">
        <v>0</v>
      </c>
      <c r="G50" s="70">
        <v>130140</v>
      </c>
      <c r="H50" s="70">
        <v>130140</v>
      </c>
      <c r="I50" s="72">
        <v>0</v>
      </c>
      <c r="J50" s="70">
        <v>0</v>
      </c>
    </row>
    <row r="51" spans="1:10" ht="12.75" customHeight="1">
      <c r="A51" s="71" t="s">
        <v>299</v>
      </c>
      <c r="B51" s="113" t="s">
        <v>300</v>
      </c>
      <c r="C51" s="112"/>
      <c r="D51" s="112">
        <v>0</v>
      </c>
      <c r="E51" s="112">
        <v>3</v>
      </c>
      <c r="F51" s="112">
        <v>1</v>
      </c>
      <c r="G51" s="72">
        <v>0</v>
      </c>
      <c r="H51" s="72">
        <v>0</v>
      </c>
      <c r="I51" s="72">
        <v>0</v>
      </c>
      <c r="J51" s="72">
        <v>0</v>
      </c>
    </row>
    <row r="52" spans="1:10" ht="12.75" customHeight="1">
      <c r="A52" s="112" t="s">
        <v>301</v>
      </c>
      <c r="B52" s="113" t="s">
        <v>302</v>
      </c>
      <c r="C52" s="112"/>
      <c r="D52" s="112">
        <v>0</v>
      </c>
      <c r="E52" s="112">
        <v>3</v>
      </c>
      <c r="F52" s="112">
        <v>2</v>
      </c>
      <c r="G52" s="72">
        <v>130140</v>
      </c>
      <c r="H52" s="72">
        <v>130140</v>
      </c>
      <c r="I52" s="72">
        <v>0</v>
      </c>
      <c r="J52" s="72">
        <v>0</v>
      </c>
    </row>
    <row r="53" spans="1:10" ht="12.75" customHeight="1">
      <c r="A53" s="112" t="s">
        <v>303</v>
      </c>
      <c r="B53" s="111" t="s">
        <v>304</v>
      </c>
      <c r="C53" s="112" t="s">
        <v>305</v>
      </c>
      <c r="D53" s="112">
        <v>0</v>
      </c>
      <c r="E53" s="112">
        <v>3</v>
      </c>
      <c r="F53" s="112">
        <v>3</v>
      </c>
      <c r="G53" s="70">
        <v>73826</v>
      </c>
      <c r="H53" s="70">
        <v>0</v>
      </c>
      <c r="I53" s="72">
        <v>73826</v>
      </c>
      <c r="J53" s="70">
        <v>85454</v>
      </c>
    </row>
    <row r="54" spans="1:10" ht="12.75" customHeight="1">
      <c r="A54" s="71" t="s">
        <v>306</v>
      </c>
      <c r="B54" s="111" t="s">
        <v>307</v>
      </c>
      <c r="C54" s="112"/>
      <c r="D54" s="112">
        <v>0</v>
      </c>
      <c r="E54" s="112">
        <v>3</v>
      </c>
      <c r="F54" s="112">
        <v>4</v>
      </c>
      <c r="G54" s="72">
        <v>0</v>
      </c>
      <c r="H54" s="72">
        <v>0</v>
      </c>
      <c r="I54" s="72">
        <v>0</v>
      </c>
      <c r="J54" s="72"/>
    </row>
    <row r="55" spans="1:10" ht="12.75" customHeight="1">
      <c r="A55" s="112"/>
      <c r="B55" s="111" t="s">
        <v>308</v>
      </c>
      <c r="C55" s="112"/>
      <c r="D55" s="112">
        <v>0</v>
      </c>
      <c r="E55" s="112">
        <v>3</v>
      </c>
      <c r="F55" s="112">
        <v>5</v>
      </c>
      <c r="G55" s="70">
        <v>156397866</v>
      </c>
      <c r="H55" s="70">
        <v>47732390</v>
      </c>
      <c r="I55" s="70">
        <v>108665476</v>
      </c>
      <c r="J55" s="70">
        <v>130610780</v>
      </c>
    </row>
    <row r="56" spans="1:10" ht="12.75" customHeight="1">
      <c r="A56" s="112" t="s">
        <v>309</v>
      </c>
      <c r="B56" s="111" t="s">
        <v>310</v>
      </c>
      <c r="C56" s="112" t="s">
        <v>311</v>
      </c>
      <c r="D56" s="112">
        <v>0</v>
      </c>
      <c r="E56" s="112">
        <v>3</v>
      </c>
      <c r="F56" s="112">
        <v>6</v>
      </c>
      <c r="G56" s="70">
        <v>35791072</v>
      </c>
      <c r="H56" s="70">
        <v>1660132</v>
      </c>
      <c r="I56" s="70">
        <v>34130940</v>
      </c>
      <c r="J56" s="70">
        <v>26983565</v>
      </c>
    </row>
    <row r="57" spans="1:10" ht="12.75" customHeight="1">
      <c r="A57" s="112">
        <v>10</v>
      </c>
      <c r="B57" s="113" t="s">
        <v>312</v>
      </c>
      <c r="C57" s="112"/>
      <c r="D57" s="112">
        <v>0</v>
      </c>
      <c r="E57" s="112">
        <v>3</v>
      </c>
      <c r="F57" s="112">
        <v>7</v>
      </c>
      <c r="G57" s="72">
        <v>17179001</v>
      </c>
      <c r="H57" s="72">
        <v>1457647</v>
      </c>
      <c r="I57" s="72">
        <v>15721354</v>
      </c>
      <c r="J57" s="72">
        <v>14800983</v>
      </c>
    </row>
    <row r="58" spans="1:10" ht="12.75" customHeight="1">
      <c r="A58" s="112">
        <v>11</v>
      </c>
      <c r="B58" s="113" t="s">
        <v>313</v>
      </c>
      <c r="C58" s="112"/>
      <c r="D58" s="112">
        <v>0</v>
      </c>
      <c r="E58" s="112">
        <v>3</v>
      </c>
      <c r="F58" s="112">
        <v>8</v>
      </c>
      <c r="G58" s="72">
        <v>2914669</v>
      </c>
      <c r="H58" s="72">
        <v>23256</v>
      </c>
      <c r="I58" s="72">
        <v>2891413</v>
      </c>
      <c r="J58" s="72">
        <v>1447330</v>
      </c>
    </row>
    <row r="59" spans="1:10" ht="12.75" customHeight="1">
      <c r="A59" s="112">
        <v>12</v>
      </c>
      <c r="B59" s="113" t="s">
        <v>314</v>
      </c>
      <c r="C59" s="112" t="s">
        <v>315</v>
      </c>
      <c r="D59" s="112">
        <v>0</v>
      </c>
      <c r="E59" s="112">
        <v>3</v>
      </c>
      <c r="F59" s="112">
        <v>9</v>
      </c>
      <c r="G59" s="72">
        <v>12836875</v>
      </c>
      <c r="H59" s="72">
        <v>179229</v>
      </c>
      <c r="I59" s="72">
        <v>12657646</v>
      </c>
      <c r="J59" s="72">
        <v>9257721</v>
      </c>
    </row>
    <row r="60" spans="1:10">
      <c r="A60" s="112">
        <v>13</v>
      </c>
      <c r="B60" s="113" t="s">
        <v>316</v>
      </c>
      <c r="C60" s="112"/>
      <c r="D60" s="112">
        <v>0</v>
      </c>
      <c r="E60" s="112">
        <v>4</v>
      </c>
      <c r="F60" s="112">
        <v>0</v>
      </c>
      <c r="G60" s="72">
        <v>846444</v>
      </c>
      <c r="H60" s="72">
        <v>0</v>
      </c>
      <c r="I60" s="72">
        <v>846444</v>
      </c>
      <c r="J60" s="72">
        <v>199106</v>
      </c>
    </row>
    <row r="61" spans="1:10" ht="12.75" customHeight="1">
      <c r="A61" s="112">
        <v>14</v>
      </c>
      <c r="B61" s="113" t="s">
        <v>317</v>
      </c>
      <c r="C61" s="112"/>
      <c r="D61" s="112">
        <v>0</v>
      </c>
      <c r="E61" s="112">
        <v>4</v>
      </c>
      <c r="F61" s="112">
        <v>1</v>
      </c>
      <c r="G61" s="72">
        <v>0</v>
      </c>
      <c r="H61" s="72">
        <v>0</v>
      </c>
      <c r="I61" s="72">
        <v>0</v>
      </c>
      <c r="J61" s="72">
        <v>0</v>
      </c>
    </row>
    <row r="62" spans="1:10">
      <c r="A62" s="112">
        <v>15</v>
      </c>
      <c r="B62" s="113" t="s">
        <v>318</v>
      </c>
      <c r="C62" s="112"/>
      <c r="D62" s="112">
        <v>0</v>
      </c>
      <c r="E62" s="112">
        <v>4</v>
      </c>
      <c r="F62" s="112">
        <v>2</v>
      </c>
      <c r="G62" s="72">
        <v>2014083</v>
      </c>
      <c r="H62" s="72">
        <v>0</v>
      </c>
      <c r="I62" s="72">
        <v>2014083</v>
      </c>
      <c r="J62" s="72">
        <v>1278425</v>
      </c>
    </row>
    <row r="63" spans="1:10" ht="27" customHeight="1">
      <c r="A63" s="112"/>
      <c r="B63" s="111" t="s">
        <v>319</v>
      </c>
      <c r="C63" s="112"/>
      <c r="D63" s="112">
        <v>0</v>
      </c>
      <c r="E63" s="112">
        <v>4</v>
      </c>
      <c r="F63" s="112">
        <v>3</v>
      </c>
      <c r="G63" s="70">
        <f>G64+G67+G73+G81+G82</f>
        <v>120606794</v>
      </c>
      <c r="H63" s="70">
        <f>H64+H67+H73+H81+H82</f>
        <v>46072258</v>
      </c>
      <c r="I63" s="70">
        <f t="shared" si="0"/>
        <v>74534536</v>
      </c>
      <c r="J63" s="70">
        <v>103627215</v>
      </c>
    </row>
    <row r="64" spans="1:10" ht="12.75" customHeight="1">
      <c r="A64" s="112">
        <v>20</v>
      </c>
      <c r="B64" s="113" t="s">
        <v>320</v>
      </c>
      <c r="C64" s="112" t="s">
        <v>321</v>
      </c>
      <c r="D64" s="112">
        <v>0</v>
      </c>
      <c r="E64" s="112">
        <v>4</v>
      </c>
      <c r="F64" s="112">
        <v>4</v>
      </c>
      <c r="G64" s="70">
        <v>3537122</v>
      </c>
      <c r="H64" s="70">
        <v>0</v>
      </c>
      <c r="I64" s="70">
        <v>3537122</v>
      </c>
      <c r="J64" s="70">
        <v>9541109</v>
      </c>
    </row>
    <row r="65" spans="1:10">
      <c r="A65" s="114" t="s">
        <v>322</v>
      </c>
      <c r="B65" s="113" t="s">
        <v>323</v>
      </c>
      <c r="C65" s="112"/>
      <c r="D65" s="112">
        <v>0</v>
      </c>
      <c r="E65" s="112">
        <v>4</v>
      </c>
      <c r="F65" s="112">
        <v>5</v>
      </c>
      <c r="G65" s="72">
        <v>3537122</v>
      </c>
      <c r="H65" s="72">
        <v>0</v>
      </c>
      <c r="I65" s="72">
        <v>3537122</v>
      </c>
      <c r="J65" s="72">
        <v>9541109</v>
      </c>
    </row>
    <row r="66" spans="1:10" ht="12.75" customHeight="1">
      <c r="A66" s="112">
        <v>207</v>
      </c>
      <c r="B66" s="113" t="s">
        <v>324</v>
      </c>
      <c r="C66" s="112"/>
      <c r="D66" s="112">
        <v>0</v>
      </c>
      <c r="E66" s="112">
        <v>4</v>
      </c>
      <c r="F66" s="112">
        <v>6</v>
      </c>
      <c r="G66" s="72">
        <v>0</v>
      </c>
      <c r="H66" s="72">
        <v>0</v>
      </c>
      <c r="I66" s="72">
        <v>0</v>
      </c>
      <c r="J66" s="72">
        <v>0</v>
      </c>
    </row>
    <row r="67" spans="1:10" ht="12.75" customHeight="1">
      <c r="A67" s="112" t="s">
        <v>325</v>
      </c>
      <c r="B67" s="113" t="s">
        <v>326</v>
      </c>
      <c r="C67" s="112" t="s">
        <v>327</v>
      </c>
      <c r="D67" s="112">
        <v>0</v>
      </c>
      <c r="E67" s="112">
        <v>4</v>
      </c>
      <c r="F67" s="112">
        <v>7</v>
      </c>
      <c r="G67" s="70">
        <v>108963146</v>
      </c>
      <c r="H67" s="70">
        <v>46022258</v>
      </c>
      <c r="I67" s="70">
        <v>62940888</v>
      </c>
      <c r="J67" s="70">
        <v>79663016</v>
      </c>
    </row>
    <row r="68" spans="1:10" ht="12.75" customHeight="1">
      <c r="A68" s="112">
        <v>210</v>
      </c>
      <c r="B68" s="113" t="s">
        <v>328</v>
      </c>
      <c r="C68" s="112"/>
      <c r="D68" s="112">
        <v>0</v>
      </c>
      <c r="E68" s="112">
        <v>4</v>
      </c>
      <c r="F68" s="112">
        <v>8</v>
      </c>
      <c r="G68" s="72">
        <v>0</v>
      </c>
      <c r="H68" s="72">
        <v>0</v>
      </c>
      <c r="I68" s="72">
        <v>0</v>
      </c>
      <c r="J68" s="72">
        <v>0</v>
      </c>
    </row>
    <row r="69" spans="1:10" ht="12.75" customHeight="1">
      <c r="A69" s="112">
        <v>211</v>
      </c>
      <c r="B69" s="113" t="s">
        <v>329</v>
      </c>
      <c r="C69" s="112" t="s">
        <v>330</v>
      </c>
      <c r="D69" s="112">
        <v>0</v>
      </c>
      <c r="E69" s="112">
        <v>4</v>
      </c>
      <c r="F69" s="112">
        <v>9</v>
      </c>
      <c r="G69" s="72">
        <v>33221140</v>
      </c>
      <c r="H69" s="72">
        <v>3067225</v>
      </c>
      <c r="I69" s="72">
        <v>30153915</v>
      </c>
      <c r="J69" s="72">
        <v>20616141</v>
      </c>
    </row>
    <row r="70" spans="1:10" ht="12.75" customHeight="1">
      <c r="A70" s="112">
        <v>212</v>
      </c>
      <c r="B70" s="113" t="s">
        <v>331</v>
      </c>
      <c r="C70" s="112" t="s">
        <v>332</v>
      </c>
      <c r="D70" s="112">
        <v>0</v>
      </c>
      <c r="E70" s="112">
        <v>5</v>
      </c>
      <c r="F70" s="112">
        <v>0</v>
      </c>
      <c r="G70" s="72">
        <v>38870873</v>
      </c>
      <c r="H70" s="72">
        <v>9774562</v>
      </c>
      <c r="I70" s="72">
        <v>29096311</v>
      </c>
      <c r="J70" s="72">
        <v>56172560</v>
      </c>
    </row>
    <row r="71" spans="1:10" ht="12.75" customHeight="1">
      <c r="A71" s="112">
        <v>22</v>
      </c>
      <c r="B71" s="113" t="s">
        <v>333</v>
      </c>
      <c r="C71" s="112"/>
      <c r="D71" s="112">
        <v>0</v>
      </c>
      <c r="E71" s="112">
        <v>5</v>
      </c>
      <c r="F71" s="112">
        <v>1</v>
      </c>
      <c r="G71" s="72">
        <v>0</v>
      </c>
      <c r="H71" s="72">
        <v>0</v>
      </c>
      <c r="I71" s="72">
        <v>0</v>
      </c>
      <c r="J71" s="72">
        <v>0</v>
      </c>
    </row>
    <row r="72" spans="1:10" ht="12.75" customHeight="1">
      <c r="A72" s="112">
        <v>23</v>
      </c>
      <c r="B72" s="113" t="s">
        <v>334</v>
      </c>
      <c r="C72" s="112"/>
      <c r="D72" s="112">
        <v>0</v>
      </c>
      <c r="E72" s="112">
        <v>5</v>
      </c>
      <c r="F72" s="112">
        <v>2</v>
      </c>
      <c r="G72" s="72">
        <v>36871133</v>
      </c>
      <c r="H72" s="72">
        <v>33180471</v>
      </c>
      <c r="I72" s="72">
        <v>3690662</v>
      </c>
      <c r="J72" s="72">
        <v>2874315</v>
      </c>
    </row>
    <row r="73" spans="1:10" ht="12.75" customHeight="1">
      <c r="A73" s="112">
        <v>24</v>
      </c>
      <c r="B73" s="113" t="s">
        <v>335</v>
      </c>
      <c r="C73" s="112" t="s">
        <v>327</v>
      </c>
      <c r="D73" s="112">
        <v>0</v>
      </c>
      <c r="E73" s="112">
        <v>5</v>
      </c>
      <c r="F73" s="112">
        <v>3</v>
      </c>
      <c r="G73" s="70">
        <v>7222830</v>
      </c>
      <c r="H73" s="70">
        <v>50000</v>
      </c>
      <c r="I73" s="70">
        <v>7172830</v>
      </c>
      <c r="J73" s="70">
        <v>7112091</v>
      </c>
    </row>
    <row r="74" spans="1:10" ht="12.75" customHeight="1">
      <c r="A74" s="112">
        <v>240</v>
      </c>
      <c r="B74" s="113" t="s">
        <v>336</v>
      </c>
      <c r="C74" s="112"/>
      <c r="D74" s="112">
        <v>0</v>
      </c>
      <c r="E74" s="112">
        <v>5</v>
      </c>
      <c r="F74" s="112">
        <v>4</v>
      </c>
      <c r="G74" s="72">
        <v>0</v>
      </c>
      <c r="H74" s="72">
        <v>0</v>
      </c>
      <c r="I74" s="72">
        <v>0</v>
      </c>
      <c r="J74" s="72">
        <v>0</v>
      </c>
    </row>
    <row r="75" spans="1:10" ht="12.75" customHeight="1">
      <c r="A75" s="112">
        <v>241</v>
      </c>
      <c r="B75" s="113" t="s">
        <v>337</v>
      </c>
      <c r="C75" s="112"/>
      <c r="D75" s="112">
        <v>0</v>
      </c>
      <c r="E75" s="112">
        <v>5</v>
      </c>
      <c r="F75" s="112">
        <v>5</v>
      </c>
      <c r="G75" s="72">
        <v>7150962</v>
      </c>
      <c r="H75" s="72">
        <v>50000</v>
      </c>
      <c r="I75" s="72">
        <v>7100962</v>
      </c>
      <c r="J75" s="72">
        <v>7040223</v>
      </c>
    </row>
    <row r="76" spans="1:10" ht="12.75" customHeight="1">
      <c r="A76" s="112">
        <v>242</v>
      </c>
      <c r="B76" s="113" t="s">
        <v>338</v>
      </c>
      <c r="C76" s="112"/>
      <c r="D76" s="112">
        <v>0</v>
      </c>
      <c r="E76" s="112">
        <v>5</v>
      </c>
      <c r="F76" s="112">
        <v>6</v>
      </c>
      <c r="G76" s="72">
        <v>0</v>
      </c>
      <c r="H76" s="72">
        <v>0</v>
      </c>
      <c r="I76" s="72">
        <v>0</v>
      </c>
      <c r="J76" s="72">
        <v>0</v>
      </c>
    </row>
    <row r="77" spans="1:10" ht="12.75" customHeight="1">
      <c r="A77" s="112" t="s">
        <v>339</v>
      </c>
      <c r="B77" s="113" t="s">
        <v>340</v>
      </c>
      <c r="C77" s="112"/>
      <c r="D77" s="112">
        <v>0</v>
      </c>
      <c r="E77" s="112">
        <v>5</v>
      </c>
      <c r="F77" s="112">
        <v>7</v>
      </c>
      <c r="G77" s="72">
        <v>0</v>
      </c>
      <c r="H77" s="72">
        <v>0</v>
      </c>
      <c r="I77" s="72">
        <v>0</v>
      </c>
      <c r="J77" s="72">
        <v>0</v>
      </c>
    </row>
    <row r="78" spans="1:10" ht="12.75" customHeight="1">
      <c r="A78" s="112">
        <v>245</v>
      </c>
      <c r="B78" s="113" t="s">
        <v>341</v>
      </c>
      <c r="C78" s="112"/>
      <c r="D78" s="112">
        <v>0</v>
      </c>
      <c r="E78" s="112">
        <v>5</v>
      </c>
      <c r="F78" s="112">
        <v>8</v>
      </c>
      <c r="G78" s="72">
        <v>0</v>
      </c>
      <c r="H78" s="72">
        <v>0</v>
      </c>
      <c r="I78" s="72">
        <v>0</v>
      </c>
      <c r="J78" s="72">
        <v>0</v>
      </c>
    </row>
    <row r="79" spans="1:10" ht="12.75" customHeight="1">
      <c r="A79" s="112">
        <v>246</v>
      </c>
      <c r="B79" s="113" t="s">
        <v>342</v>
      </c>
      <c r="C79" s="112"/>
      <c r="D79" s="112">
        <v>0</v>
      </c>
      <c r="E79" s="112">
        <v>5</v>
      </c>
      <c r="F79" s="112">
        <v>9</v>
      </c>
      <c r="G79" s="72">
        <v>0</v>
      </c>
      <c r="H79" s="72">
        <v>0</v>
      </c>
      <c r="I79" s="72">
        <v>0</v>
      </c>
      <c r="J79" s="72">
        <v>0</v>
      </c>
    </row>
    <row r="80" spans="1:10" ht="12.75" customHeight="1">
      <c r="A80" s="112">
        <v>248</v>
      </c>
      <c r="B80" s="113" t="s">
        <v>343</v>
      </c>
      <c r="C80" s="112"/>
      <c r="D80" s="112">
        <v>0</v>
      </c>
      <c r="E80" s="112">
        <v>6</v>
      </c>
      <c r="F80" s="112">
        <v>0</v>
      </c>
      <c r="G80" s="72">
        <v>71868</v>
      </c>
      <c r="H80" s="72">
        <v>0</v>
      </c>
      <c r="I80" s="72">
        <v>71868</v>
      </c>
      <c r="J80" s="72">
        <v>71868</v>
      </c>
    </row>
    <row r="81" spans="1:10" ht="12.75" customHeight="1">
      <c r="A81" s="112">
        <v>27</v>
      </c>
      <c r="B81" s="113" t="s">
        <v>344</v>
      </c>
      <c r="C81" s="112"/>
      <c r="D81" s="112">
        <v>0</v>
      </c>
      <c r="E81" s="112">
        <v>6</v>
      </c>
      <c r="F81" s="112">
        <v>1</v>
      </c>
      <c r="G81" s="70">
        <v>112085</v>
      </c>
      <c r="H81" s="70">
        <v>0</v>
      </c>
      <c r="I81" s="72">
        <v>112085</v>
      </c>
      <c r="J81" s="70">
        <v>6779294</v>
      </c>
    </row>
    <row r="82" spans="1:10" ht="12.75" customHeight="1">
      <c r="A82" s="112" t="s">
        <v>345</v>
      </c>
      <c r="B82" s="113" t="s">
        <v>346</v>
      </c>
      <c r="C82" s="112" t="s">
        <v>305</v>
      </c>
      <c r="D82" s="112">
        <v>0</v>
      </c>
      <c r="E82" s="112">
        <v>6</v>
      </c>
      <c r="F82" s="112">
        <v>2</v>
      </c>
      <c r="G82" s="70">
        <v>771611</v>
      </c>
      <c r="H82" s="70">
        <v>0</v>
      </c>
      <c r="I82" s="70">
        <v>771611</v>
      </c>
      <c r="J82" s="70">
        <v>531705</v>
      </c>
    </row>
    <row r="83" spans="1:10" ht="12.75" customHeight="1">
      <c r="A83" s="112">
        <v>288</v>
      </c>
      <c r="B83" s="111" t="s">
        <v>347</v>
      </c>
      <c r="C83" s="112"/>
      <c r="D83" s="112">
        <v>0</v>
      </c>
      <c r="E83" s="112">
        <v>6</v>
      </c>
      <c r="F83" s="112">
        <v>3</v>
      </c>
      <c r="G83" s="70">
        <v>762668</v>
      </c>
      <c r="H83" s="70">
        <v>0</v>
      </c>
      <c r="I83" s="70">
        <v>762668</v>
      </c>
      <c r="J83" s="70">
        <v>762668</v>
      </c>
    </row>
    <row r="84" spans="1:10" ht="12.75" customHeight="1">
      <c r="A84" s="112">
        <v>290</v>
      </c>
      <c r="B84" s="111" t="s">
        <v>348</v>
      </c>
      <c r="C84" s="112"/>
      <c r="D84" s="112">
        <v>0</v>
      </c>
      <c r="E84" s="112">
        <v>6</v>
      </c>
      <c r="F84" s="112">
        <v>4</v>
      </c>
      <c r="G84" s="72">
        <v>0</v>
      </c>
      <c r="H84" s="72">
        <v>0</v>
      </c>
      <c r="I84" s="72">
        <v>0</v>
      </c>
      <c r="J84" s="72">
        <v>0</v>
      </c>
    </row>
    <row r="85" spans="1:10" ht="12.75" customHeight="1">
      <c r="A85" s="112"/>
      <c r="B85" s="111" t="s">
        <v>349</v>
      </c>
      <c r="C85" s="112"/>
      <c r="D85" s="112">
        <v>0</v>
      </c>
      <c r="E85" s="112">
        <v>6</v>
      </c>
      <c r="F85" s="112">
        <v>5</v>
      </c>
      <c r="G85" s="70">
        <v>473212234</v>
      </c>
      <c r="H85" s="70">
        <v>179708815</v>
      </c>
      <c r="I85" s="70">
        <f>+I21+I54+I55+I83+I84</f>
        <v>293503419</v>
      </c>
      <c r="J85" s="70">
        <v>307730682</v>
      </c>
    </row>
    <row r="86" spans="1:10" ht="12.75" customHeight="1">
      <c r="A86" s="112">
        <v>88</v>
      </c>
      <c r="B86" s="113" t="s">
        <v>350</v>
      </c>
      <c r="C86" s="112"/>
      <c r="D86" s="112">
        <v>0</v>
      </c>
      <c r="E86" s="112">
        <v>6</v>
      </c>
      <c r="F86" s="112">
        <v>6</v>
      </c>
      <c r="G86" s="73">
        <v>744700</v>
      </c>
      <c r="H86" s="73">
        <v>0</v>
      </c>
      <c r="I86" s="73">
        <v>744700</v>
      </c>
      <c r="J86" s="73">
        <v>796987</v>
      </c>
    </row>
    <row r="87" spans="1:10" ht="12.75" customHeight="1">
      <c r="A87" s="112"/>
      <c r="B87" s="113" t="s">
        <v>351</v>
      </c>
      <c r="C87" s="112"/>
      <c r="D87" s="112">
        <v>0</v>
      </c>
      <c r="E87" s="112">
        <v>6</v>
      </c>
      <c r="F87" s="112">
        <v>7</v>
      </c>
      <c r="G87" s="70">
        <v>473956934</v>
      </c>
      <c r="H87" s="70">
        <v>179708815</v>
      </c>
      <c r="I87" s="70">
        <f>+I85+I86</f>
        <v>294248119</v>
      </c>
      <c r="J87" s="70">
        <v>308527669</v>
      </c>
    </row>
    <row r="88" spans="1:10" ht="12.75" customHeight="1">
      <c r="A88" s="112"/>
      <c r="B88" s="113"/>
      <c r="C88" s="112"/>
      <c r="D88" s="112"/>
      <c r="E88" s="112"/>
      <c r="F88" s="112"/>
      <c r="G88" s="72"/>
      <c r="H88" s="72"/>
      <c r="I88" s="72"/>
      <c r="J88" s="72"/>
    </row>
    <row r="89" spans="1:10" ht="13.5" customHeight="1">
      <c r="A89" s="112"/>
      <c r="B89" s="74" t="s">
        <v>352</v>
      </c>
      <c r="C89" s="112"/>
      <c r="D89" s="136"/>
      <c r="E89" s="136"/>
      <c r="F89" s="136"/>
      <c r="G89" s="197" t="s">
        <v>353</v>
      </c>
      <c r="H89" s="198"/>
      <c r="I89" s="199"/>
      <c r="J89" s="75" t="s">
        <v>354</v>
      </c>
    </row>
    <row r="90" spans="1:10" ht="13.5" customHeight="1">
      <c r="A90" s="76">
        <v>1</v>
      </c>
      <c r="B90" s="76">
        <v>2</v>
      </c>
      <c r="C90" s="76">
        <v>3</v>
      </c>
      <c r="D90" s="200">
        <v>4</v>
      </c>
      <c r="E90" s="201"/>
      <c r="F90" s="202"/>
      <c r="G90" s="197">
        <v>5</v>
      </c>
      <c r="H90" s="203"/>
      <c r="I90" s="204"/>
      <c r="J90" s="75">
        <v>6</v>
      </c>
    </row>
    <row r="91" spans="1:10" ht="26.25">
      <c r="A91" s="112"/>
      <c r="B91" s="74" t="s">
        <v>355</v>
      </c>
      <c r="C91" s="112" t="s">
        <v>356</v>
      </c>
      <c r="D91" s="112">
        <v>1</v>
      </c>
      <c r="E91" s="112">
        <v>0</v>
      </c>
      <c r="F91" s="112">
        <v>1</v>
      </c>
      <c r="G91" s="192">
        <f>G92-G99+G100+G101+G104+G105-G106+G107-G112-G117</f>
        <v>178782998</v>
      </c>
      <c r="H91" s="193"/>
      <c r="I91" s="194"/>
      <c r="J91" s="77">
        <v>178345993</v>
      </c>
    </row>
    <row r="92" spans="1:10" ht="13.5" customHeight="1">
      <c r="A92" s="112">
        <v>30</v>
      </c>
      <c r="B92" s="74" t="s">
        <v>357</v>
      </c>
      <c r="C92" s="112"/>
      <c r="D92" s="112">
        <v>1</v>
      </c>
      <c r="E92" s="112">
        <v>0</v>
      </c>
      <c r="F92" s="112">
        <v>2</v>
      </c>
      <c r="G92" s="192">
        <f>G93+G94+G95+G96+G97+G98</f>
        <v>90376870</v>
      </c>
      <c r="H92" s="193"/>
      <c r="I92" s="194"/>
      <c r="J92" s="77">
        <v>90376870</v>
      </c>
    </row>
    <row r="93" spans="1:10" ht="12.75" customHeight="1">
      <c r="A93" s="112">
        <v>300</v>
      </c>
      <c r="B93" s="114" t="s">
        <v>358</v>
      </c>
      <c r="C93" s="112"/>
      <c r="D93" s="112">
        <v>1</v>
      </c>
      <c r="E93" s="112">
        <v>0</v>
      </c>
      <c r="F93" s="112">
        <v>3</v>
      </c>
      <c r="G93" s="208">
        <v>90376870</v>
      </c>
      <c r="H93" s="209"/>
      <c r="I93" s="210"/>
      <c r="J93" s="78">
        <v>90376870</v>
      </c>
    </row>
    <row r="94" spans="1:10" ht="25.5" customHeight="1">
      <c r="A94" s="112">
        <v>302</v>
      </c>
      <c r="B94" s="114" t="s">
        <v>359</v>
      </c>
      <c r="C94" s="112"/>
      <c r="D94" s="112">
        <v>1</v>
      </c>
      <c r="E94" s="112">
        <v>0</v>
      </c>
      <c r="F94" s="112">
        <v>4</v>
      </c>
      <c r="G94" s="205"/>
      <c r="H94" s="206"/>
      <c r="I94" s="207"/>
      <c r="J94" s="79"/>
    </row>
    <row r="95" spans="1:10" ht="12.75" customHeight="1">
      <c r="A95" s="112">
        <v>303</v>
      </c>
      <c r="B95" s="114" t="s">
        <v>360</v>
      </c>
      <c r="C95" s="112"/>
      <c r="D95" s="112">
        <v>1</v>
      </c>
      <c r="E95" s="112">
        <v>0</v>
      </c>
      <c r="F95" s="112">
        <v>5</v>
      </c>
      <c r="G95" s="205"/>
      <c r="H95" s="206"/>
      <c r="I95" s="207"/>
      <c r="J95" s="79"/>
    </row>
    <row r="96" spans="1:10" ht="12.75" customHeight="1">
      <c r="A96" s="112">
        <v>304</v>
      </c>
      <c r="B96" s="114" t="s">
        <v>361</v>
      </c>
      <c r="C96" s="112"/>
      <c r="D96" s="112">
        <v>1</v>
      </c>
      <c r="E96" s="112">
        <v>0</v>
      </c>
      <c r="F96" s="112">
        <v>6</v>
      </c>
      <c r="G96" s="205"/>
      <c r="H96" s="206"/>
      <c r="I96" s="207"/>
      <c r="J96" s="79"/>
    </row>
    <row r="97" spans="1:10" ht="12.75" customHeight="1">
      <c r="A97" s="112">
        <v>305</v>
      </c>
      <c r="B97" s="114" t="s">
        <v>362</v>
      </c>
      <c r="C97" s="112"/>
      <c r="D97" s="112">
        <v>1</v>
      </c>
      <c r="E97" s="112">
        <v>0</v>
      </c>
      <c r="F97" s="112">
        <v>7</v>
      </c>
      <c r="G97" s="205"/>
      <c r="H97" s="206"/>
      <c r="I97" s="207"/>
      <c r="J97" s="79"/>
    </row>
    <row r="98" spans="1:10" ht="12.75" customHeight="1">
      <c r="A98" s="112">
        <v>309</v>
      </c>
      <c r="B98" s="114" t="s">
        <v>363</v>
      </c>
      <c r="C98" s="112"/>
      <c r="D98" s="112">
        <v>1</v>
      </c>
      <c r="E98" s="112">
        <v>0</v>
      </c>
      <c r="F98" s="112">
        <v>8</v>
      </c>
      <c r="G98" s="205"/>
      <c r="H98" s="206"/>
      <c r="I98" s="207"/>
      <c r="J98" s="79"/>
    </row>
    <row r="99" spans="1:10" ht="13.5" customHeight="1">
      <c r="A99" s="112">
        <v>31</v>
      </c>
      <c r="B99" s="74" t="s">
        <v>364</v>
      </c>
      <c r="C99" s="112"/>
      <c r="D99" s="112">
        <v>1</v>
      </c>
      <c r="E99" s="112">
        <v>0</v>
      </c>
      <c r="F99" s="112">
        <v>9</v>
      </c>
      <c r="G99" s="205"/>
      <c r="H99" s="206"/>
      <c r="I99" s="207"/>
      <c r="J99" s="79"/>
    </row>
    <row r="100" spans="1:10" ht="13.5" customHeight="1">
      <c r="A100" s="112">
        <v>320</v>
      </c>
      <c r="B100" s="74" t="s">
        <v>365</v>
      </c>
      <c r="C100" s="112"/>
      <c r="D100" s="112">
        <v>1</v>
      </c>
      <c r="E100" s="112">
        <v>1</v>
      </c>
      <c r="F100" s="112">
        <v>0</v>
      </c>
      <c r="G100" s="211">
        <v>8548457</v>
      </c>
      <c r="H100" s="212"/>
      <c r="I100" s="213"/>
      <c r="J100" s="77">
        <v>8545159</v>
      </c>
    </row>
    <row r="101" spans="1:10" ht="13.5" customHeight="1">
      <c r="A101" s="112"/>
      <c r="B101" s="74" t="s">
        <v>366</v>
      </c>
      <c r="C101" s="112"/>
      <c r="D101" s="112">
        <v>1</v>
      </c>
      <c r="E101" s="112">
        <v>1</v>
      </c>
      <c r="F101" s="112">
        <v>1</v>
      </c>
      <c r="G101" s="192">
        <f>G102+G103</f>
        <v>45821040</v>
      </c>
      <c r="H101" s="193"/>
      <c r="I101" s="194"/>
      <c r="J101" s="77">
        <v>45821040</v>
      </c>
    </row>
    <row r="102" spans="1:10" ht="12.75" customHeight="1">
      <c r="A102" s="112">
        <v>321</v>
      </c>
      <c r="B102" s="114" t="s">
        <v>367</v>
      </c>
      <c r="C102" s="112"/>
      <c r="D102" s="112">
        <v>1</v>
      </c>
      <c r="E102" s="112">
        <v>1</v>
      </c>
      <c r="F102" s="112">
        <v>2</v>
      </c>
      <c r="G102" s="214">
        <v>45821040</v>
      </c>
      <c r="H102" s="215"/>
      <c r="I102" s="216"/>
      <c r="J102" s="79">
        <v>45821040</v>
      </c>
    </row>
    <row r="103" spans="1:10" ht="25.5" customHeight="1">
      <c r="A103" s="112">
        <v>322</v>
      </c>
      <c r="B103" s="114" t="s">
        <v>368</v>
      </c>
      <c r="C103" s="112"/>
      <c r="D103" s="112">
        <v>1</v>
      </c>
      <c r="E103" s="112">
        <v>1</v>
      </c>
      <c r="F103" s="112">
        <v>3</v>
      </c>
      <c r="G103" s="205"/>
      <c r="H103" s="206"/>
      <c r="I103" s="207"/>
      <c r="J103" s="79"/>
    </row>
    <row r="104" spans="1:10" ht="25.5" customHeight="1">
      <c r="A104" s="112" t="s">
        <v>369</v>
      </c>
      <c r="B104" s="74" t="s">
        <v>370</v>
      </c>
      <c r="C104" s="112"/>
      <c r="D104" s="112">
        <v>1</v>
      </c>
      <c r="E104" s="112">
        <v>1</v>
      </c>
      <c r="F104" s="112">
        <v>4</v>
      </c>
      <c r="G104" s="205"/>
      <c r="H104" s="206"/>
      <c r="I104" s="207"/>
      <c r="J104" s="79"/>
    </row>
    <row r="105" spans="1:10" ht="25.5" customHeight="1">
      <c r="A105" s="112" t="s">
        <v>369</v>
      </c>
      <c r="B105" s="74" t="s">
        <v>371</v>
      </c>
      <c r="C105" s="112"/>
      <c r="D105" s="112">
        <v>1</v>
      </c>
      <c r="E105" s="112">
        <v>1</v>
      </c>
      <c r="F105" s="112">
        <v>5</v>
      </c>
      <c r="G105" s="205"/>
      <c r="H105" s="206"/>
      <c r="I105" s="207"/>
      <c r="J105" s="79"/>
    </row>
    <row r="106" spans="1:10" ht="25.5" customHeight="1">
      <c r="A106" s="112" t="s">
        <v>369</v>
      </c>
      <c r="B106" s="74" t="s">
        <v>372</v>
      </c>
      <c r="C106" s="112"/>
      <c r="D106" s="112">
        <v>1</v>
      </c>
      <c r="E106" s="112">
        <v>1</v>
      </c>
      <c r="F106" s="112">
        <v>6</v>
      </c>
      <c r="G106" s="205"/>
      <c r="H106" s="206"/>
      <c r="I106" s="207"/>
      <c r="J106" s="79"/>
    </row>
    <row r="107" spans="1:10" ht="13.5" customHeight="1">
      <c r="A107" s="112">
        <v>34</v>
      </c>
      <c r="B107" s="74" t="s">
        <v>373</v>
      </c>
      <c r="C107" s="112"/>
      <c r="D107" s="112">
        <v>1</v>
      </c>
      <c r="E107" s="112">
        <v>1</v>
      </c>
      <c r="F107" s="112">
        <v>7</v>
      </c>
      <c r="G107" s="192">
        <f>G108+G109+G110+G111</f>
        <v>34229757</v>
      </c>
      <c r="H107" s="193"/>
      <c r="I107" s="194"/>
      <c r="J107" s="77">
        <v>33953217</v>
      </c>
    </row>
    <row r="108" spans="1:10" ht="12.75" customHeight="1">
      <c r="A108" s="112">
        <v>340</v>
      </c>
      <c r="B108" s="114" t="s">
        <v>374</v>
      </c>
      <c r="C108" s="112"/>
      <c r="D108" s="112">
        <v>1</v>
      </c>
      <c r="E108" s="112">
        <v>1</v>
      </c>
      <c r="F108" s="112">
        <v>8</v>
      </c>
      <c r="G108" s="217">
        <v>33792752</v>
      </c>
      <c r="H108" s="218"/>
      <c r="I108" s="219"/>
      <c r="J108" s="79">
        <v>20987842</v>
      </c>
    </row>
    <row r="109" spans="1:10" ht="12.75" customHeight="1">
      <c r="A109" s="112">
        <v>341</v>
      </c>
      <c r="B109" s="114" t="s">
        <v>375</v>
      </c>
      <c r="C109" s="112"/>
      <c r="D109" s="112">
        <v>1</v>
      </c>
      <c r="E109" s="112">
        <v>1</v>
      </c>
      <c r="F109" s="112">
        <v>9</v>
      </c>
      <c r="G109" s="214">
        <v>437005</v>
      </c>
      <c r="H109" s="215"/>
      <c r="I109" s="216"/>
      <c r="J109" s="79">
        <v>12965375</v>
      </c>
    </row>
    <row r="110" spans="1:10" ht="25.5" customHeight="1">
      <c r="A110" s="112">
        <v>342</v>
      </c>
      <c r="B110" s="114" t="s">
        <v>376</v>
      </c>
      <c r="C110" s="112"/>
      <c r="D110" s="112">
        <v>1</v>
      </c>
      <c r="E110" s="112">
        <v>2</v>
      </c>
      <c r="F110" s="112">
        <v>0</v>
      </c>
      <c r="G110" s="205"/>
      <c r="H110" s="206"/>
      <c r="I110" s="207"/>
      <c r="J110" s="79"/>
    </row>
    <row r="111" spans="1:10" ht="25.5" customHeight="1">
      <c r="A111" s="112">
        <v>343</v>
      </c>
      <c r="B111" s="114" t="s">
        <v>377</v>
      </c>
      <c r="C111" s="112"/>
      <c r="D111" s="112">
        <v>1</v>
      </c>
      <c r="E111" s="112">
        <v>2</v>
      </c>
      <c r="F111" s="112">
        <v>1</v>
      </c>
      <c r="G111" s="205"/>
      <c r="H111" s="206"/>
      <c r="I111" s="207"/>
      <c r="J111" s="79"/>
    </row>
    <row r="112" spans="1:10" ht="27" customHeight="1">
      <c r="A112" s="112">
        <v>35</v>
      </c>
      <c r="B112" s="74" t="s">
        <v>378</v>
      </c>
      <c r="C112" s="112"/>
      <c r="D112" s="112">
        <v>1</v>
      </c>
      <c r="E112" s="112">
        <v>2</v>
      </c>
      <c r="F112" s="112">
        <v>2</v>
      </c>
      <c r="G112" s="192">
        <f>SUM(G113:I116)</f>
        <v>0</v>
      </c>
      <c r="H112" s="193"/>
      <c r="I112" s="194"/>
      <c r="J112" s="77">
        <v>0</v>
      </c>
    </row>
    <row r="113" spans="1:10" ht="25.5" customHeight="1">
      <c r="A113" s="112">
        <v>350</v>
      </c>
      <c r="B113" s="114" t="s">
        <v>379</v>
      </c>
      <c r="C113" s="112"/>
      <c r="D113" s="112">
        <v>1</v>
      </c>
      <c r="E113" s="112">
        <v>2</v>
      </c>
      <c r="F113" s="112">
        <v>3</v>
      </c>
      <c r="G113" s="205"/>
      <c r="H113" s="206"/>
      <c r="I113" s="207"/>
      <c r="J113" s="79"/>
    </row>
    <row r="114" spans="1:10" ht="25.5" customHeight="1">
      <c r="A114" s="112">
        <v>351</v>
      </c>
      <c r="B114" s="114" t="s">
        <v>380</v>
      </c>
      <c r="C114" s="112"/>
      <c r="D114" s="112">
        <v>1</v>
      </c>
      <c r="E114" s="112">
        <v>2</v>
      </c>
      <c r="F114" s="112">
        <v>4</v>
      </c>
      <c r="G114" s="205"/>
      <c r="H114" s="206"/>
      <c r="I114" s="207"/>
      <c r="J114" s="79"/>
    </row>
    <row r="115" spans="1:10" ht="25.5" customHeight="1">
      <c r="A115" s="112">
        <v>352</v>
      </c>
      <c r="B115" s="114" t="s">
        <v>381</v>
      </c>
      <c r="C115" s="112"/>
      <c r="D115" s="112">
        <v>1</v>
      </c>
      <c r="E115" s="112">
        <v>2</v>
      </c>
      <c r="F115" s="112">
        <v>5</v>
      </c>
      <c r="G115" s="205"/>
      <c r="H115" s="206"/>
      <c r="I115" s="207"/>
      <c r="J115" s="79"/>
    </row>
    <row r="116" spans="1:10" ht="25.5" customHeight="1">
      <c r="A116" s="112">
        <v>353</v>
      </c>
      <c r="B116" s="114" t="s">
        <v>382</v>
      </c>
      <c r="C116" s="112"/>
      <c r="D116" s="112">
        <v>1</v>
      </c>
      <c r="E116" s="112">
        <v>2</v>
      </c>
      <c r="F116" s="112">
        <v>6</v>
      </c>
      <c r="G116" s="205"/>
      <c r="H116" s="206"/>
      <c r="I116" s="207"/>
      <c r="J116" s="79"/>
    </row>
    <row r="117" spans="1:10" ht="13.5">
      <c r="A117" s="112">
        <v>360</v>
      </c>
      <c r="B117" s="74" t="s">
        <v>383</v>
      </c>
      <c r="C117" s="112"/>
      <c r="D117" s="112">
        <v>1</v>
      </c>
      <c r="E117" s="112">
        <v>2</v>
      </c>
      <c r="F117" s="112">
        <v>7</v>
      </c>
      <c r="G117" s="211">
        <v>193126</v>
      </c>
      <c r="H117" s="212"/>
      <c r="I117" s="213"/>
      <c r="J117" s="77">
        <v>350293</v>
      </c>
    </row>
    <row r="118" spans="1:10" ht="13.5">
      <c r="A118" s="112" t="s">
        <v>384</v>
      </c>
      <c r="B118" s="74" t="s">
        <v>385</v>
      </c>
      <c r="C118" s="112"/>
      <c r="D118" s="112">
        <v>1</v>
      </c>
      <c r="E118" s="112">
        <v>2</v>
      </c>
      <c r="F118" s="112">
        <v>8</v>
      </c>
      <c r="G118" s="192">
        <f>G119+G120</f>
        <v>22516059</v>
      </c>
      <c r="H118" s="193"/>
      <c r="I118" s="194"/>
      <c r="J118" s="77">
        <v>22089579</v>
      </c>
    </row>
    <row r="119" spans="1:10" ht="12.75" customHeight="1">
      <c r="A119" s="112" t="s">
        <v>384</v>
      </c>
      <c r="B119" s="114" t="s">
        <v>386</v>
      </c>
      <c r="C119" s="112"/>
      <c r="D119" s="112">
        <v>1</v>
      </c>
      <c r="E119" s="112">
        <v>2</v>
      </c>
      <c r="F119" s="112">
        <v>9</v>
      </c>
      <c r="G119" s="214">
        <v>22516059</v>
      </c>
      <c r="H119" s="215"/>
      <c r="I119" s="216"/>
      <c r="J119" s="79">
        <v>22089579</v>
      </c>
    </row>
    <row r="120" spans="1:10" ht="25.5" customHeight="1">
      <c r="A120" s="112" t="s">
        <v>384</v>
      </c>
      <c r="B120" s="114" t="s">
        <v>387</v>
      </c>
      <c r="C120" s="112"/>
      <c r="D120" s="112">
        <v>1</v>
      </c>
      <c r="E120" s="112">
        <v>3</v>
      </c>
      <c r="F120" s="112">
        <v>0</v>
      </c>
      <c r="G120" s="205"/>
      <c r="H120" s="206"/>
      <c r="I120" s="207"/>
      <c r="J120" s="79"/>
    </row>
    <row r="121" spans="1:10" ht="13.5" customHeight="1">
      <c r="A121" s="112"/>
      <c r="B121" s="74" t="s">
        <v>388</v>
      </c>
      <c r="C121" s="112"/>
      <c r="D121" s="112">
        <v>1</v>
      </c>
      <c r="E121" s="112">
        <v>3</v>
      </c>
      <c r="F121" s="112">
        <v>1</v>
      </c>
      <c r="G121" s="192">
        <f>G122+G123+G124+G125+G126+G127+G128</f>
        <v>38195703</v>
      </c>
      <c r="H121" s="193"/>
      <c r="I121" s="194"/>
      <c r="J121" s="77">
        <v>37400384</v>
      </c>
    </row>
    <row r="122" spans="1:10" ht="25.5" customHeight="1">
      <c r="A122" s="112">
        <v>410</v>
      </c>
      <c r="B122" s="114" t="s">
        <v>389</v>
      </c>
      <c r="C122" s="112"/>
      <c r="D122" s="112">
        <v>1</v>
      </c>
      <c r="E122" s="112">
        <v>3</v>
      </c>
      <c r="F122" s="112">
        <v>2</v>
      </c>
      <c r="G122" s="214">
        <v>0</v>
      </c>
      <c r="H122" s="215"/>
      <c r="I122" s="216"/>
      <c r="J122" s="79">
        <v>0</v>
      </c>
    </row>
    <row r="123" spans="1:10" ht="25.5" customHeight="1">
      <c r="A123" s="112">
        <v>411</v>
      </c>
      <c r="B123" s="114" t="s">
        <v>390</v>
      </c>
      <c r="C123" s="112"/>
      <c r="D123" s="112">
        <v>1</v>
      </c>
      <c r="E123" s="112">
        <v>3</v>
      </c>
      <c r="F123" s="112">
        <v>3</v>
      </c>
      <c r="G123" s="214">
        <v>0</v>
      </c>
      <c r="H123" s="215"/>
      <c r="I123" s="216"/>
      <c r="J123" s="79">
        <v>0</v>
      </c>
    </row>
    <row r="124" spans="1:10" ht="25.5" customHeight="1">
      <c r="A124" s="112">
        <v>412</v>
      </c>
      <c r="B124" s="114" t="s">
        <v>391</v>
      </c>
      <c r="C124" s="112"/>
      <c r="D124" s="112">
        <v>1</v>
      </c>
      <c r="E124" s="112">
        <v>3</v>
      </c>
      <c r="F124" s="112">
        <v>4</v>
      </c>
      <c r="G124" s="214">
        <v>0</v>
      </c>
      <c r="H124" s="215"/>
      <c r="I124" s="216"/>
      <c r="J124" s="79">
        <v>0</v>
      </c>
    </row>
    <row r="125" spans="1:10" ht="12.75" customHeight="1">
      <c r="A125" s="112" t="s">
        <v>392</v>
      </c>
      <c r="B125" s="114" t="s">
        <v>393</v>
      </c>
      <c r="C125" s="112" t="s">
        <v>394</v>
      </c>
      <c r="D125" s="112">
        <v>1</v>
      </c>
      <c r="E125" s="112">
        <v>3</v>
      </c>
      <c r="F125" s="112">
        <v>5</v>
      </c>
      <c r="G125" s="214">
        <v>37349042</v>
      </c>
      <c r="H125" s="215"/>
      <c r="I125" s="216"/>
      <c r="J125" s="79">
        <v>36936398</v>
      </c>
    </row>
    <row r="126" spans="1:10" ht="12.75" customHeight="1">
      <c r="A126" s="112" t="s">
        <v>395</v>
      </c>
      <c r="B126" s="114" t="s">
        <v>396</v>
      </c>
      <c r="C126" s="112"/>
      <c r="D126" s="112">
        <v>1</v>
      </c>
      <c r="E126" s="112">
        <v>3</v>
      </c>
      <c r="F126" s="112">
        <v>6</v>
      </c>
      <c r="G126" s="214">
        <v>402945</v>
      </c>
      <c r="H126" s="215"/>
      <c r="I126" s="216"/>
      <c r="J126" s="79">
        <v>463986</v>
      </c>
    </row>
    <row r="127" spans="1:10" ht="25.5">
      <c r="A127" s="112">
        <v>417</v>
      </c>
      <c r="B127" s="114" t="s">
        <v>397</v>
      </c>
      <c r="C127" s="112"/>
      <c r="D127" s="112">
        <v>1</v>
      </c>
      <c r="E127" s="112">
        <v>3</v>
      </c>
      <c r="F127" s="112">
        <v>7</v>
      </c>
      <c r="G127" s="205"/>
      <c r="H127" s="206"/>
      <c r="I127" s="207"/>
      <c r="J127" s="79"/>
    </row>
    <row r="128" spans="1:10">
      <c r="A128" s="112">
        <v>419</v>
      </c>
      <c r="B128" s="114" t="s">
        <v>398</v>
      </c>
      <c r="C128" s="112"/>
      <c r="D128" s="112">
        <v>1</v>
      </c>
      <c r="E128" s="112">
        <v>3</v>
      </c>
      <c r="F128" s="112">
        <v>8</v>
      </c>
      <c r="G128" s="205">
        <v>443716</v>
      </c>
      <c r="H128" s="206"/>
      <c r="I128" s="207"/>
      <c r="J128" s="79"/>
    </row>
    <row r="129" spans="1:10" ht="13.5">
      <c r="A129" s="112">
        <v>408</v>
      </c>
      <c r="B129" s="74" t="s">
        <v>399</v>
      </c>
      <c r="C129" s="112"/>
      <c r="D129" s="112">
        <v>1</v>
      </c>
      <c r="E129" s="112">
        <v>3</v>
      </c>
      <c r="F129" s="112">
        <v>9</v>
      </c>
      <c r="G129" s="205"/>
      <c r="H129" s="206"/>
      <c r="I129" s="207"/>
      <c r="J129" s="79"/>
    </row>
    <row r="130" spans="1:10" ht="26.25">
      <c r="A130" s="112"/>
      <c r="B130" s="74" t="s">
        <v>400</v>
      </c>
      <c r="C130" s="112"/>
      <c r="D130" s="112">
        <v>1</v>
      </c>
      <c r="E130" s="112">
        <v>4</v>
      </c>
      <c r="F130" s="112">
        <v>0</v>
      </c>
      <c r="G130" s="192">
        <f>G131+G139+G145+G146+G150+G151+G152+G153</f>
        <v>52023184</v>
      </c>
      <c r="H130" s="193"/>
      <c r="I130" s="194"/>
      <c r="J130" s="77">
        <v>59613356</v>
      </c>
    </row>
    <row r="131" spans="1:10" ht="13.5">
      <c r="A131" s="112">
        <v>42</v>
      </c>
      <c r="B131" s="74" t="s">
        <v>401</v>
      </c>
      <c r="C131" s="112"/>
      <c r="D131" s="112">
        <v>1</v>
      </c>
      <c r="E131" s="112">
        <v>4</v>
      </c>
      <c r="F131" s="112">
        <v>1</v>
      </c>
      <c r="G131" s="192">
        <f>G132+G133+G134+G135+G136+G137+G138</f>
        <v>30549087</v>
      </c>
      <c r="H131" s="193"/>
      <c r="I131" s="194"/>
      <c r="J131" s="77">
        <v>33816301</v>
      </c>
    </row>
    <row r="132" spans="1:10" ht="25.5" customHeight="1">
      <c r="A132" s="112">
        <v>420</v>
      </c>
      <c r="B132" s="114" t="s">
        <v>402</v>
      </c>
      <c r="C132" s="112"/>
      <c r="D132" s="112">
        <v>1</v>
      </c>
      <c r="E132" s="112">
        <v>4</v>
      </c>
      <c r="F132" s="112">
        <v>2</v>
      </c>
      <c r="G132" s="214">
        <v>0</v>
      </c>
      <c r="H132" s="215"/>
      <c r="I132" s="216"/>
      <c r="J132" s="79">
        <v>0</v>
      </c>
    </row>
    <row r="133" spans="1:10">
      <c r="A133" s="112">
        <v>421</v>
      </c>
      <c r="B133" s="114" t="s">
        <v>403</v>
      </c>
      <c r="C133" s="112"/>
      <c r="D133" s="112">
        <v>1</v>
      </c>
      <c r="E133" s="112">
        <v>4</v>
      </c>
      <c r="F133" s="112">
        <v>3</v>
      </c>
      <c r="G133" s="214">
        <v>0</v>
      </c>
      <c r="H133" s="215"/>
      <c r="I133" s="216"/>
      <c r="J133" s="79">
        <v>0</v>
      </c>
    </row>
    <row r="134" spans="1:10">
      <c r="A134" s="112">
        <v>422</v>
      </c>
      <c r="B134" s="114" t="s">
        <v>404</v>
      </c>
      <c r="C134" s="112" t="s">
        <v>405</v>
      </c>
      <c r="D134" s="112">
        <v>1</v>
      </c>
      <c r="E134" s="112">
        <v>4</v>
      </c>
      <c r="F134" s="112">
        <v>4</v>
      </c>
      <c r="G134" s="214">
        <v>29285595</v>
      </c>
      <c r="H134" s="215"/>
      <c r="I134" s="216"/>
      <c r="J134" s="79">
        <v>32752196</v>
      </c>
    </row>
    <row r="135" spans="1:10">
      <c r="A135" s="112">
        <v>423</v>
      </c>
      <c r="B135" s="114" t="s">
        <v>406</v>
      </c>
      <c r="C135" s="112"/>
      <c r="D135" s="112">
        <v>1</v>
      </c>
      <c r="E135" s="112">
        <v>4</v>
      </c>
      <c r="F135" s="112">
        <v>5</v>
      </c>
      <c r="G135" s="214">
        <v>0</v>
      </c>
      <c r="H135" s="215"/>
      <c r="I135" s="216"/>
      <c r="J135" s="79">
        <v>0</v>
      </c>
    </row>
    <row r="136" spans="1:10">
      <c r="A136" s="112" t="s">
        <v>407</v>
      </c>
      <c r="B136" s="114" t="s">
        <v>408</v>
      </c>
      <c r="C136" s="112" t="s">
        <v>409</v>
      </c>
      <c r="D136" s="112">
        <v>1</v>
      </c>
      <c r="E136" s="112">
        <v>4</v>
      </c>
      <c r="F136" s="112">
        <v>6</v>
      </c>
      <c r="G136" s="214">
        <v>1263492</v>
      </c>
      <c r="H136" s="215"/>
      <c r="I136" s="216"/>
      <c r="J136" s="79">
        <v>1064105</v>
      </c>
    </row>
    <row r="137" spans="1:10" ht="25.5">
      <c r="A137" s="112">
        <v>427</v>
      </c>
      <c r="B137" s="114" t="s">
        <v>410</v>
      </c>
      <c r="C137" s="112"/>
      <c r="D137" s="112">
        <v>1</v>
      </c>
      <c r="E137" s="112">
        <v>4</v>
      </c>
      <c r="F137" s="112">
        <v>7</v>
      </c>
      <c r="G137" s="214">
        <v>0</v>
      </c>
      <c r="H137" s="215"/>
      <c r="I137" s="216"/>
      <c r="J137" s="79">
        <v>0</v>
      </c>
    </row>
    <row r="138" spans="1:10">
      <c r="A138" s="112">
        <v>429</v>
      </c>
      <c r="B138" s="114" t="s">
        <v>411</v>
      </c>
      <c r="C138" s="112"/>
      <c r="D138" s="112">
        <v>1</v>
      </c>
      <c r="E138" s="112">
        <v>4</v>
      </c>
      <c r="F138" s="112">
        <v>8</v>
      </c>
      <c r="G138" s="214">
        <v>0</v>
      </c>
      <c r="H138" s="215"/>
      <c r="I138" s="216"/>
      <c r="J138" s="79">
        <v>0</v>
      </c>
    </row>
    <row r="139" spans="1:10" ht="13.5">
      <c r="A139" s="112">
        <v>43</v>
      </c>
      <c r="B139" s="74" t="s">
        <v>412</v>
      </c>
      <c r="C139" s="112"/>
      <c r="D139" s="112">
        <v>1</v>
      </c>
      <c r="E139" s="112">
        <v>4</v>
      </c>
      <c r="F139" s="112">
        <v>9</v>
      </c>
      <c r="G139" s="192">
        <f>G140+G141+G142+G143+G144</f>
        <v>8935141</v>
      </c>
      <c r="H139" s="193"/>
      <c r="I139" s="194"/>
      <c r="J139" s="77">
        <v>12129595</v>
      </c>
    </row>
    <row r="140" spans="1:10">
      <c r="A140" s="112">
        <v>430</v>
      </c>
      <c r="B140" s="114" t="s">
        <v>413</v>
      </c>
      <c r="C140" s="112"/>
      <c r="D140" s="112">
        <v>1</v>
      </c>
      <c r="E140" s="112">
        <v>5</v>
      </c>
      <c r="F140" s="112">
        <v>0</v>
      </c>
      <c r="G140" s="214">
        <v>0</v>
      </c>
      <c r="H140" s="215"/>
      <c r="I140" s="216"/>
      <c r="J140" s="79">
        <v>0</v>
      </c>
    </row>
    <row r="141" spans="1:10">
      <c r="A141" s="112">
        <v>431</v>
      </c>
      <c r="B141" s="114" t="s">
        <v>414</v>
      </c>
      <c r="C141" s="112"/>
      <c r="D141" s="112">
        <v>1</v>
      </c>
      <c r="E141" s="112">
        <v>5</v>
      </c>
      <c r="F141" s="112">
        <v>1</v>
      </c>
      <c r="G141" s="214">
        <v>0</v>
      </c>
      <c r="H141" s="215"/>
      <c r="I141" s="216"/>
      <c r="J141" s="79">
        <v>0</v>
      </c>
    </row>
    <row r="142" spans="1:10" ht="12.75" customHeight="1">
      <c r="A142" s="112">
        <v>432</v>
      </c>
      <c r="B142" s="114" t="s">
        <v>415</v>
      </c>
      <c r="C142" s="112"/>
      <c r="D142" s="112">
        <v>1</v>
      </c>
      <c r="E142" s="112">
        <v>5</v>
      </c>
      <c r="F142" s="112">
        <v>2</v>
      </c>
      <c r="G142" s="214">
        <v>3467929</v>
      </c>
      <c r="H142" s="215"/>
      <c r="I142" s="216"/>
      <c r="J142" s="79">
        <v>2673762</v>
      </c>
    </row>
    <row r="143" spans="1:10" ht="12.75" customHeight="1">
      <c r="A143" s="112">
        <v>433</v>
      </c>
      <c r="B143" s="114" t="s">
        <v>416</v>
      </c>
      <c r="C143" s="112" t="s">
        <v>417</v>
      </c>
      <c r="D143" s="112">
        <v>1</v>
      </c>
      <c r="E143" s="112">
        <v>5</v>
      </c>
      <c r="F143" s="112">
        <v>3</v>
      </c>
      <c r="G143" s="214">
        <v>5467212</v>
      </c>
      <c r="H143" s="215"/>
      <c r="I143" s="216"/>
      <c r="J143" s="79">
        <v>9455833</v>
      </c>
    </row>
    <row r="144" spans="1:10" ht="12.75" customHeight="1">
      <c r="A144" s="112">
        <v>439</v>
      </c>
      <c r="B144" s="114" t="s">
        <v>418</v>
      </c>
      <c r="C144" s="112"/>
      <c r="D144" s="112">
        <v>1</v>
      </c>
      <c r="E144" s="112">
        <v>5</v>
      </c>
      <c r="F144" s="112">
        <v>4</v>
      </c>
      <c r="G144" s="214">
        <v>0</v>
      </c>
      <c r="H144" s="215"/>
      <c r="I144" s="216"/>
      <c r="J144" s="79">
        <v>0</v>
      </c>
    </row>
    <row r="145" spans="1:10" ht="13.5" customHeight="1">
      <c r="A145" s="112">
        <v>44</v>
      </c>
      <c r="B145" s="74" t="s">
        <v>419</v>
      </c>
      <c r="C145" s="112"/>
      <c r="D145" s="112">
        <v>1</v>
      </c>
      <c r="E145" s="112">
        <v>5</v>
      </c>
      <c r="F145" s="112">
        <v>5</v>
      </c>
      <c r="G145" s="205"/>
      <c r="H145" s="206"/>
      <c r="I145" s="207"/>
      <c r="J145" s="79"/>
    </row>
    <row r="146" spans="1:10" ht="27">
      <c r="A146" s="112">
        <v>45</v>
      </c>
      <c r="B146" s="74" t="s">
        <v>420</v>
      </c>
      <c r="C146" s="112"/>
      <c r="D146" s="112">
        <v>1</v>
      </c>
      <c r="E146" s="112">
        <v>5</v>
      </c>
      <c r="F146" s="112">
        <v>6</v>
      </c>
      <c r="G146" s="192">
        <f>G147+G148+G149</f>
        <v>5610009</v>
      </c>
      <c r="H146" s="193"/>
      <c r="I146" s="194"/>
      <c r="J146" s="77">
        <v>5894115</v>
      </c>
    </row>
    <row r="147" spans="1:10" ht="12.75" customHeight="1">
      <c r="A147" s="112" t="s">
        <v>421</v>
      </c>
      <c r="B147" s="114" t="s">
        <v>422</v>
      </c>
      <c r="C147" s="112"/>
      <c r="D147" s="112">
        <v>1</v>
      </c>
      <c r="E147" s="112">
        <v>5</v>
      </c>
      <c r="F147" s="112">
        <v>7</v>
      </c>
      <c r="G147" s="214">
        <v>4074341</v>
      </c>
      <c r="H147" s="215"/>
      <c r="I147" s="216"/>
      <c r="J147" s="79">
        <v>4355444</v>
      </c>
    </row>
    <row r="148" spans="1:10" ht="25.5">
      <c r="A148" s="112" t="s">
        <v>423</v>
      </c>
      <c r="B148" s="114" t="s">
        <v>424</v>
      </c>
      <c r="C148" s="112"/>
      <c r="D148" s="112">
        <v>1</v>
      </c>
      <c r="E148" s="112">
        <v>5</v>
      </c>
      <c r="F148" s="112">
        <v>8</v>
      </c>
      <c r="G148" s="214"/>
      <c r="H148" s="215"/>
      <c r="I148" s="216"/>
      <c r="J148" s="79"/>
    </row>
    <row r="149" spans="1:10">
      <c r="A149" s="112" t="s">
        <v>425</v>
      </c>
      <c r="B149" s="114" t="s">
        <v>426</v>
      </c>
      <c r="C149" s="112"/>
      <c r="D149" s="112">
        <v>1</v>
      </c>
      <c r="E149" s="112">
        <v>5</v>
      </c>
      <c r="F149" s="112">
        <v>9</v>
      </c>
      <c r="G149" s="214">
        <v>1535668</v>
      </c>
      <c r="H149" s="215"/>
      <c r="I149" s="216"/>
      <c r="J149" s="79">
        <v>1538671</v>
      </c>
    </row>
    <row r="150" spans="1:10" ht="13.5">
      <c r="A150" s="112">
        <v>46</v>
      </c>
      <c r="B150" s="74" t="s">
        <v>427</v>
      </c>
      <c r="C150" s="112"/>
      <c r="D150" s="112">
        <v>1</v>
      </c>
      <c r="E150" s="112">
        <v>6</v>
      </c>
      <c r="F150" s="112">
        <v>0</v>
      </c>
      <c r="G150" s="211">
        <v>5884133</v>
      </c>
      <c r="H150" s="212"/>
      <c r="I150" s="213"/>
      <c r="J150" s="77">
        <v>7314052</v>
      </c>
    </row>
    <row r="151" spans="1:10" ht="13.5">
      <c r="A151" s="112">
        <v>47</v>
      </c>
      <c r="B151" s="74" t="s">
        <v>428</v>
      </c>
      <c r="C151" s="112"/>
      <c r="D151" s="112">
        <v>1</v>
      </c>
      <c r="E151" s="112">
        <v>6</v>
      </c>
      <c r="F151" s="112">
        <v>1</v>
      </c>
      <c r="G151" s="211">
        <v>541610</v>
      </c>
      <c r="H151" s="212"/>
      <c r="I151" s="213"/>
      <c r="J151" s="77">
        <v>0</v>
      </c>
    </row>
    <row r="152" spans="1:10" ht="13.5">
      <c r="A152" s="112" t="s">
        <v>429</v>
      </c>
      <c r="B152" s="74" t="s">
        <v>430</v>
      </c>
      <c r="C152" s="112"/>
      <c r="D152" s="112">
        <v>1</v>
      </c>
      <c r="E152" s="112">
        <v>6</v>
      </c>
      <c r="F152" s="112">
        <v>2</v>
      </c>
      <c r="G152" s="211">
        <v>448657</v>
      </c>
      <c r="H152" s="212"/>
      <c r="I152" s="213"/>
      <c r="J152" s="77">
        <v>431799</v>
      </c>
    </row>
    <row r="153" spans="1:10" ht="13.5">
      <c r="A153" s="112">
        <v>481</v>
      </c>
      <c r="B153" s="74" t="s">
        <v>431</v>
      </c>
      <c r="C153" s="112"/>
      <c r="D153" s="112">
        <v>1</v>
      </c>
      <c r="E153" s="112">
        <v>6</v>
      </c>
      <c r="F153" s="112">
        <v>3</v>
      </c>
      <c r="G153" s="211">
        <v>54547</v>
      </c>
      <c r="H153" s="212"/>
      <c r="I153" s="213"/>
      <c r="J153" s="77">
        <v>27494</v>
      </c>
    </row>
    <row r="154" spans="1:10" ht="13.5">
      <c r="A154" s="112" t="s">
        <v>432</v>
      </c>
      <c r="B154" s="74" t="s">
        <v>433</v>
      </c>
      <c r="C154" s="112"/>
      <c r="D154" s="112">
        <v>1</v>
      </c>
      <c r="E154" s="112">
        <v>6</v>
      </c>
      <c r="F154" s="112">
        <v>4</v>
      </c>
      <c r="G154" s="211">
        <v>1985475</v>
      </c>
      <c r="H154" s="212"/>
      <c r="I154" s="213"/>
      <c r="J154" s="77">
        <v>10281370</v>
      </c>
    </row>
    <row r="155" spans="1:10" ht="13.5">
      <c r="A155" s="112">
        <v>495</v>
      </c>
      <c r="B155" s="74" t="s">
        <v>434</v>
      </c>
      <c r="C155" s="112"/>
      <c r="D155" s="112">
        <v>1</v>
      </c>
      <c r="E155" s="112">
        <v>6</v>
      </c>
      <c r="F155" s="112">
        <v>5</v>
      </c>
      <c r="G155" s="211"/>
      <c r="H155" s="212"/>
      <c r="I155" s="213"/>
      <c r="J155" s="79"/>
    </row>
    <row r="156" spans="1:10" ht="26.25">
      <c r="A156" s="112"/>
      <c r="B156" s="74" t="s">
        <v>435</v>
      </c>
      <c r="C156" s="112"/>
      <c r="D156" s="112">
        <v>1</v>
      </c>
      <c r="E156" s="112">
        <v>6</v>
      </c>
      <c r="F156" s="112">
        <v>6</v>
      </c>
      <c r="G156" s="192">
        <f>G91+G118+G121+G129+G130+G154+G155</f>
        <v>293503419</v>
      </c>
      <c r="H156" s="193"/>
      <c r="I156" s="194"/>
      <c r="J156" s="77">
        <v>307730682</v>
      </c>
    </row>
    <row r="157" spans="1:10">
      <c r="A157" s="112">
        <v>89</v>
      </c>
      <c r="B157" s="114" t="s">
        <v>436</v>
      </c>
      <c r="C157" s="112"/>
      <c r="D157" s="112">
        <v>1</v>
      </c>
      <c r="E157" s="112">
        <v>6</v>
      </c>
      <c r="F157" s="112">
        <v>7</v>
      </c>
      <c r="G157" s="220">
        <v>744700</v>
      </c>
      <c r="H157" s="221"/>
      <c r="I157" s="222"/>
      <c r="J157" s="80">
        <v>796987</v>
      </c>
    </row>
    <row r="158" spans="1:10" ht="13.5">
      <c r="A158" s="112"/>
      <c r="B158" s="114" t="s">
        <v>437</v>
      </c>
      <c r="C158" s="112"/>
      <c r="D158" s="112">
        <v>1</v>
      </c>
      <c r="E158" s="112">
        <v>6</v>
      </c>
      <c r="F158" s="112">
        <v>8</v>
      </c>
      <c r="G158" s="192">
        <f>SUM(G156:I157)</f>
        <v>294248119</v>
      </c>
      <c r="H158" s="193"/>
      <c r="I158" s="194"/>
      <c r="J158" s="77">
        <v>308527669</v>
      </c>
    </row>
    <row r="159" spans="1:10">
      <c r="G159" s="117"/>
      <c r="I159" s="117"/>
    </row>
    <row r="160" spans="1:10">
      <c r="I160" s="117"/>
    </row>
    <row r="161" spans="2:10">
      <c r="B161" s="178" t="s">
        <v>223</v>
      </c>
      <c r="C161" s="178"/>
      <c r="E161" s="45"/>
      <c r="F161" s="45"/>
      <c r="G161" s="45"/>
      <c r="H161" s="45"/>
      <c r="I161" s="97"/>
      <c r="J161" s="62" t="s">
        <v>224</v>
      </c>
    </row>
    <row r="162" spans="2:10">
      <c r="B162" s="178" t="s">
        <v>674</v>
      </c>
      <c r="C162" s="178"/>
      <c r="E162" s="45"/>
      <c r="F162" s="45"/>
      <c r="G162" s="45"/>
      <c r="H162" s="45"/>
      <c r="I162" s="115" t="s">
        <v>225</v>
      </c>
      <c r="J162" s="62" t="s">
        <v>49</v>
      </c>
    </row>
    <row r="167" spans="2:10">
      <c r="I167" s="117"/>
    </row>
  </sheetData>
  <mergeCells count="97"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H8:I8"/>
    <mergeCell ref="B3:J3"/>
    <mergeCell ref="B4:J4"/>
    <mergeCell ref="B5:J5"/>
    <mergeCell ref="B6:J6"/>
    <mergeCell ref="B7:J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opLeftCell="A64" zoomScaleNormal="100" zoomScaleSheetLayoutView="100" workbookViewId="0">
      <selection activeCell="G88" sqref="G88:G89"/>
    </sheetView>
  </sheetViews>
  <sheetFormatPr defaultRowHeight="12.75"/>
  <cols>
    <col min="1" max="1" width="17.5703125" style="38" customWidth="1"/>
    <col min="2" max="2" width="44.7109375" style="38" customWidth="1"/>
    <col min="3" max="3" width="8.42578125" style="38" customWidth="1"/>
    <col min="4" max="4" width="5.7109375" style="38" customWidth="1"/>
    <col min="5" max="5" width="2.5703125" style="38" customWidth="1"/>
    <col min="6" max="6" width="7.42578125" style="38" customWidth="1"/>
    <col min="7" max="7" width="2.85546875" style="38" customWidth="1"/>
    <col min="8" max="8" width="12.7109375" style="38" customWidth="1"/>
    <col min="9" max="9" width="16" style="38" customWidth="1"/>
    <col min="10" max="10" width="2.42578125" style="38" customWidth="1"/>
    <col min="11" max="16384" width="9.140625" style="38"/>
  </cols>
  <sheetData>
    <row r="1" spans="1:9" ht="13.5">
      <c r="I1" s="39" t="s">
        <v>1</v>
      </c>
    </row>
    <row r="2" spans="1:9" ht="13.5">
      <c r="I2" s="63" t="s">
        <v>438</v>
      </c>
    </row>
    <row r="3" spans="1:9">
      <c r="A3" s="41" t="s">
        <v>51</v>
      </c>
      <c r="B3" s="224" t="s">
        <v>52</v>
      </c>
      <c r="C3" s="225"/>
      <c r="D3" s="225"/>
      <c r="E3" s="225"/>
      <c r="F3" s="225"/>
      <c r="G3" s="225"/>
      <c r="H3" s="225"/>
      <c r="I3" s="226"/>
    </row>
    <row r="4" spans="1:9">
      <c r="A4" s="41" t="s">
        <v>53</v>
      </c>
      <c r="B4" s="224" t="s">
        <v>10</v>
      </c>
      <c r="C4" s="225"/>
      <c r="D4" s="225"/>
      <c r="E4" s="225"/>
      <c r="F4" s="225"/>
      <c r="G4" s="225"/>
      <c r="H4" s="225"/>
      <c r="I4" s="226"/>
    </row>
    <row r="5" spans="1:9">
      <c r="A5" s="41" t="s">
        <v>54</v>
      </c>
      <c r="B5" s="224" t="s">
        <v>55</v>
      </c>
      <c r="C5" s="225"/>
      <c r="D5" s="225"/>
      <c r="E5" s="225"/>
      <c r="F5" s="225"/>
      <c r="G5" s="225"/>
      <c r="H5" s="225"/>
      <c r="I5" s="226"/>
    </row>
    <row r="6" spans="1:9">
      <c r="A6" s="41" t="s">
        <v>56</v>
      </c>
      <c r="B6" s="227" t="s">
        <v>57</v>
      </c>
      <c r="C6" s="228"/>
      <c r="D6" s="228"/>
      <c r="E6" s="228"/>
      <c r="F6" s="228"/>
      <c r="G6" s="228"/>
      <c r="H6" s="228"/>
      <c r="I6" s="229"/>
    </row>
    <row r="7" spans="1:9" ht="15.75" customHeight="1">
      <c r="A7" s="41" t="s">
        <v>58</v>
      </c>
      <c r="B7" s="227" t="s">
        <v>57</v>
      </c>
      <c r="C7" s="228"/>
      <c r="D7" s="228"/>
      <c r="E7" s="228"/>
      <c r="F7" s="228"/>
      <c r="G7" s="228"/>
      <c r="H7" s="228"/>
      <c r="I7" s="229"/>
    </row>
    <row r="8" spans="1:9" ht="15.75" customHeight="1">
      <c r="F8" s="60"/>
      <c r="G8" s="60"/>
      <c r="H8" s="60"/>
      <c r="I8" s="60"/>
    </row>
    <row r="10" spans="1:9" ht="13.5" thickBot="1">
      <c r="A10" s="223" t="s">
        <v>439</v>
      </c>
      <c r="B10" s="223"/>
      <c r="C10" s="223"/>
      <c r="D10" s="223"/>
      <c r="E10" s="223"/>
      <c r="F10" s="223"/>
      <c r="G10" s="223"/>
      <c r="H10" s="223"/>
      <c r="I10" s="223"/>
    </row>
    <row r="11" spans="1:9" ht="14.25" thickTop="1" thickBot="1">
      <c r="A11" s="231" t="s">
        <v>440</v>
      </c>
      <c r="B11" s="231"/>
      <c r="C11" s="231"/>
      <c r="D11" s="231"/>
      <c r="E11" s="231"/>
      <c r="F11" s="231"/>
      <c r="G11" s="231"/>
      <c r="H11" s="231"/>
      <c r="I11" s="231"/>
    </row>
    <row r="12" spans="1:9" ht="13.5" thickTop="1">
      <c r="A12" s="81"/>
      <c r="B12" s="81"/>
      <c r="C12" s="81"/>
      <c r="D12" s="81"/>
      <c r="E12" s="81"/>
      <c r="F12" s="81"/>
      <c r="G12" s="81"/>
      <c r="H12" s="81"/>
    </row>
    <row r="13" spans="1:9">
      <c r="B13" s="178" t="s">
        <v>676</v>
      </c>
      <c r="C13" s="178"/>
      <c r="D13" s="178"/>
      <c r="E13" s="178"/>
      <c r="F13" s="178"/>
      <c r="G13" s="178"/>
      <c r="H13" s="178"/>
    </row>
    <row r="15" spans="1:9">
      <c r="I15" s="82" t="s">
        <v>441</v>
      </c>
    </row>
    <row r="16" spans="1:9" ht="12.75" customHeight="1">
      <c r="A16" s="139" t="s">
        <v>442</v>
      </c>
      <c r="B16" s="180" t="s">
        <v>443</v>
      </c>
      <c r="C16" s="232" t="s">
        <v>63</v>
      </c>
      <c r="D16" s="180" t="s">
        <v>444</v>
      </c>
      <c r="E16" s="180" t="s">
        <v>445</v>
      </c>
      <c r="F16" s="180"/>
      <c r="G16" s="180"/>
      <c r="H16" s="180" t="s">
        <v>230</v>
      </c>
      <c r="I16" s="180"/>
    </row>
    <row r="17" spans="1:10" ht="12.75" customHeight="1">
      <c r="A17" s="186"/>
      <c r="B17" s="180"/>
      <c r="C17" s="232"/>
      <c r="D17" s="180"/>
      <c r="E17" s="180"/>
      <c r="F17" s="180"/>
      <c r="G17" s="180"/>
      <c r="H17" s="180"/>
      <c r="I17" s="180"/>
    </row>
    <row r="18" spans="1:10" ht="15.75" customHeight="1">
      <c r="A18" s="186"/>
      <c r="B18" s="180"/>
      <c r="C18" s="232"/>
      <c r="D18" s="180"/>
      <c r="E18" s="180"/>
      <c r="F18" s="180"/>
      <c r="G18" s="180"/>
      <c r="H18" s="180"/>
      <c r="I18" s="180"/>
    </row>
    <row r="19" spans="1:10" ht="25.5" customHeight="1">
      <c r="A19" s="186"/>
      <c r="B19" s="180"/>
      <c r="C19" s="232"/>
      <c r="D19" s="180"/>
      <c r="E19" s="180"/>
      <c r="F19" s="180"/>
      <c r="G19" s="180"/>
      <c r="H19" s="180" t="s">
        <v>446</v>
      </c>
      <c r="I19" s="180" t="s">
        <v>447</v>
      </c>
    </row>
    <row r="20" spans="1:10">
      <c r="A20" s="187"/>
      <c r="B20" s="180"/>
      <c r="C20" s="232"/>
      <c r="D20" s="180"/>
      <c r="E20" s="180"/>
      <c r="F20" s="180"/>
      <c r="G20" s="180"/>
      <c r="H20" s="180"/>
      <c r="I20" s="180"/>
    </row>
    <row r="21" spans="1:10">
      <c r="A21" s="53">
        <v>1</v>
      </c>
      <c r="B21" s="53">
        <v>2</v>
      </c>
      <c r="C21" s="53">
        <v>3</v>
      </c>
      <c r="D21" s="53">
        <v>4</v>
      </c>
      <c r="E21" s="136">
        <v>5</v>
      </c>
      <c r="F21" s="136"/>
      <c r="G21" s="136"/>
      <c r="H21" s="53">
        <v>6</v>
      </c>
      <c r="I21" s="53">
        <v>7</v>
      </c>
    </row>
    <row r="22" spans="1:10" ht="27" customHeight="1">
      <c r="A22" s="53"/>
      <c r="B22" s="83" t="s">
        <v>448</v>
      </c>
      <c r="C22" s="53"/>
      <c r="D22" s="53"/>
      <c r="E22" s="136"/>
      <c r="F22" s="136"/>
      <c r="G22" s="136"/>
      <c r="H22" s="53"/>
      <c r="I22" s="53"/>
    </row>
    <row r="23" spans="1:10" ht="15" customHeight="1">
      <c r="A23" s="53" t="s">
        <v>449</v>
      </c>
      <c r="B23" s="74" t="s">
        <v>450</v>
      </c>
      <c r="C23" s="53" t="s">
        <v>451</v>
      </c>
      <c r="D23" s="53"/>
      <c r="E23" s="53">
        <v>4</v>
      </c>
      <c r="F23" s="53">
        <v>0</v>
      </c>
      <c r="G23" s="53">
        <v>1</v>
      </c>
      <c r="H23" s="86">
        <v>437005</v>
      </c>
      <c r="I23" s="86">
        <v>942964</v>
      </c>
      <c r="J23" s="97"/>
    </row>
    <row r="24" spans="1:10" ht="13.5" customHeight="1">
      <c r="A24" s="53"/>
      <c r="B24" s="58" t="s">
        <v>452</v>
      </c>
      <c r="C24" s="53"/>
      <c r="D24" s="53"/>
      <c r="E24" s="53"/>
      <c r="F24" s="53"/>
      <c r="G24" s="53"/>
      <c r="H24" s="88"/>
      <c r="I24" s="88"/>
      <c r="J24" s="97"/>
    </row>
    <row r="25" spans="1:10" ht="26.25" customHeight="1">
      <c r="A25" s="53" t="s">
        <v>453</v>
      </c>
      <c r="B25" s="58" t="s">
        <v>454</v>
      </c>
      <c r="C25" s="53"/>
      <c r="D25" s="53" t="s">
        <v>455</v>
      </c>
      <c r="E25" s="53"/>
      <c r="F25" s="53"/>
      <c r="G25" s="53"/>
      <c r="H25" s="88">
        <v>0</v>
      </c>
      <c r="I25" s="88">
        <v>0</v>
      </c>
      <c r="J25" s="97"/>
    </row>
    <row r="26" spans="1:10" ht="15.75" customHeight="1">
      <c r="A26" s="53" t="s">
        <v>456</v>
      </c>
      <c r="B26" s="58" t="s">
        <v>457</v>
      </c>
      <c r="C26" s="53"/>
      <c r="D26" s="53" t="s">
        <v>458</v>
      </c>
      <c r="E26" s="53"/>
      <c r="F26" s="53"/>
      <c r="G26" s="53"/>
      <c r="H26" s="88">
        <v>0</v>
      </c>
      <c r="I26" s="88">
        <v>0</v>
      </c>
      <c r="J26" s="97"/>
    </row>
    <row r="27" spans="1:10" ht="27" customHeight="1">
      <c r="A27" s="53" t="s">
        <v>459</v>
      </c>
      <c r="B27" s="58" t="s">
        <v>460</v>
      </c>
      <c r="C27" s="53"/>
      <c r="D27" s="53" t="s">
        <v>455</v>
      </c>
      <c r="E27" s="53"/>
      <c r="F27" s="53"/>
      <c r="G27" s="53"/>
      <c r="H27" s="88">
        <v>5089564</v>
      </c>
      <c r="I27" s="88">
        <v>4603912</v>
      </c>
      <c r="J27" s="97"/>
    </row>
    <row r="28" spans="1:10" ht="15.75" customHeight="1">
      <c r="A28" s="53" t="s">
        <v>461</v>
      </c>
      <c r="B28" s="58" t="s">
        <v>462</v>
      </c>
      <c r="C28" s="53"/>
      <c r="D28" s="53" t="s">
        <v>458</v>
      </c>
      <c r="E28" s="53"/>
      <c r="F28" s="53"/>
      <c r="G28" s="53"/>
      <c r="H28" s="88">
        <v>1237</v>
      </c>
      <c r="I28" s="88">
        <v>2302</v>
      </c>
      <c r="J28" s="97"/>
    </row>
    <row r="29" spans="1:10" ht="15.75" customHeight="1">
      <c r="A29" s="53" t="s">
        <v>463</v>
      </c>
      <c r="B29" s="58" t="s">
        <v>464</v>
      </c>
      <c r="C29" s="53"/>
      <c r="D29" s="53" t="s">
        <v>458</v>
      </c>
      <c r="E29" s="53"/>
      <c r="F29" s="53"/>
      <c r="G29" s="53"/>
      <c r="H29" s="88">
        <v>0</v>
      </c>
      <c r="I29" s="88">
        <v>0</v>
      </c>
      <c r="J29" s="97"/>
    </row>
    <row r="30" spans="1:10" ht="13.5" customHeight="1">
      <c r="A30" s="53" t="s">
        <v>465</v>
      </c>
      <c r="B30" s="58" t="s">
        <v>466</v>
      </c>
      <c r="C30" s="53"/>
      <c r="D30" s="53" t="s">
        <v>458</v>
      </c>
      <c r="E30" s="53"/>
      <c r="F30" s="53"/>
      <c r="G30" s="53"/>
      <c r="H30" s="88">
        <v>0</v>
      </c>
      <c r="I30" s="88">
        <v>0</v>
      </c>
      <c r="J30" s="97"/>
    </row>
    <row r="31" spans="1:10" ht="26.25" customHeight="1">
      <c r="A31" s="53" t="s">
        <v>467</v>
      </c>
      <c r="B31" s="58" t="s">
        <v>468</v>
      </c>
      <c r="C31" s="53"/>
      <c r="D31" s="53" t="s">
        <v>458</v>
      </c>
      <c r="E31" s="53"/>
      <c r="F31" s="53"/>
      <c r="G31" s="53"/>
      <c r="H31" s="88">
        <v>0</v>
      </c>
      <c r="I31" s="88">
        <v>0</v>
      </c>
    </row>
    <row r="32" spans="1:10" ht="15.75" customHeight="1">
      <c r="A32" s="76" t="s">
        <v>469</v>
      </c>
      <c r="B32" s="74" t="s">
        <v>470</v>
      </c>
      <c r="C32" s="53"/>
      <c r="D32" s="53"/>
      <c r="E32" s="53">
        <v>4</v>
      </c>
      <c r="F32" s="53">
        <v>0</v>
      </c>
      <c r="G32" s="53">
        <v>2</v>
      </c>
      <c r="H32" s="86">
        <v>5090801</v>
      </c>
      <c r="I32" s="86">
        <v>4606214</v>
      </c>
      <c r="J32" s="97"/>
    </row>
    <row r="33" spans="1:10" ht="12.75" customHeight="1">
      <c r="A33" s="53" t="s">
        <v>471</v>
      </c>
      <c r="B33" s="58" t="s">
        <v>472</v>
      </c>
      <c r="C33" s="53"/>
      <c r="D33" s="53" t="s">
        <v>458</v>
      </c>
      <c r="E33" s="53"/>
      <c r="F33" s="53"/>
      <c r="G33" s="53"/>
      <c r="H33" s="84">
        <v>-7147375</v>
      </c>
      <c r="I33" s="84">
        <v>-2694483</v>
      </c>
      <c r="J33" s="97"/>
    </row>
    <row r="34" spans="1:10" ht="13.5" customHeight="1">
      <c r="A34" s="53" t="s">
        <v>473</v>
      </c>
      <c r="B34" s="58" t="s">
        <v>474</v>
      </c>
      <c r="C34" s="53"/>
      <c r="D34" s="53" t="s">
        <v>458</v>
      </c>
      <c r="E34" s="53"/>
      <c r="F34" s="53"/>
      <c r="G34" s="53"/>
      <c r="H34" s="84">
        <v>16722128</v>
      </c>
      <c r="I34" s="84">
        <v>10608940</v>
      </c>
      <c r="J34" s="97"/>
    </row>
    <row r="35" spans="1:10" ht="14.25" customHeight="1">
      <c r="A35" s="53" t="s">
        <v>475</v>
      </c>
      <c r="B35" s="58" t="s">
        <v>476</v>
      </c>
      <c r="C35" s="53"/>
      <c r="D35" s="53" t="s">
        <v>458</v>
      </c>
      <c r="E35" s="53"/>
      <c r="F35" s="53"/>
      <c r="G35" s="53"/>
      <c r="H35" s="84">
        <v>6667209</v>
      </c>
      <c r="I35" s="84">
        <v>-2203959</v>
      </c>
      <c r="J35" s="97"/>
    </row>
    <row r="36" spans="1:10" ht="14.25" customHeight="1">
      <c r="A36" s="53" t="s">
        <v>477</v>
      </c>
      <c r="B36" s="58" t="s">
        <v>478</v>
      </c>
      <c r="C36" s="53"/>
      <c r="D36" s="53" t="s">
        <v>458</v>
      </c>
      <c r="E36" s="53"/>
      <c r="F36" s="53"/>
      <c r="G36" s="53"/>
      <c r="H36" s="84">
        <v>-239906</v>
      </c>
      <c r="I36" s="84">
        <v>-110861</v>
      </c>
      <c r="J36" s="97"/>
    </row>
    <row r="37" spans="1:10" ht="14.25" customHeight="1">
      <c r="A37" s="53" t="s">
        <v>479</v>
      </c>
      <c r="B37" s="58" t="s">
        <v>480</v>
      </c>
      <c r="C37" s="53"/>
      <c r="D37" s="53" t="s">
        <v>458</v>
      </c>
      <c r="E37" s="53"/>
      <c r="F37" s="53"/>
      <c r="G37" s="53"/>
      <c r="H37" s="84">
        <v>-3194454</v>
      </c>
      <c r="I37" s="84">
        <v>-7136093</v>
      </c>
      <c r="J37" s="97"/>
    </row>
    <row r="38" spans="1:10" ht="13.5" customHeight="1">
      <c r="A38" s="53" t="s">
        <v>481</v>
      </c>
      <c r="B38" s="58" t="s">
        <v>482</v>
      </c>
      <c r="C38" s="53"/>
      <c r="D38" s="53" t="s">
        <v>458</v>
      </c>
      <c r="E38" s="53"/>
      <c r="F38" s="53"/>
      <c r="G38" s="53"/>
      <c r="H38" s="84">
        <v>-258308</v>
      </c>
      <c r="I38" s="84">
        <v>-6096514</v>
      </c>
      <c r="J38" s="97"/>
    </row>
    <row r="39" spans="1:10" ht="15" customHeight="1">
      <c r="A39" s="53" t="s">
        <v>483</v>
      </c>
      <c r="B39" s="58" t="s">
        <v>484</v>
      </c>
      <c r="C39" s="53" t="s">
        <v>485</v>
      </c>
      <c r="D39" s="53" t="s">
        <v>458</v>
      </c>
      <c r="E39" s="53"/>
      <c r="F39" s="53"/>
      <c r="G39" s="53"/>
      <c r="H39" s="84">
        <v>-8295895</v>
      </c>
      <c r="I39" s="84">
        <v>-2974804</v>
      </c>
      <c r="J39" s="97"/>
    </row>
    <row r="40" spans="1:10" ht="15.75" customHeight="1">
      <c r="A40" s="76" t="s">
        <v>486</v>
      </c>
      <c r="B40" s="74" t="s">
        <v>487</v>
      </c>
      <c r="C40" s="53"/>
      <c r="D40" s="53"/>
      <c r="E40" s="53">
        <v>4</v>
      </c>
      <c r="F40" s="53">
        <v>0</v>
      </c>
      <c r="G40" s="53">
        <v>3</v>
      </c>
      <c r="H40" s="86">
        <v>4253399</v>
      </c>
      <c r="I40" s="86">
        <v>-10607774</v>
      </c>
      <c r="J40" s="97"/>
    </row>
    <row r="41" spans="1:10" ht="15.75" customHeight="1">
      <c r="A41" s="76" t="s">
        <v>488</v>
      </c>
      <c r="B41" s="74" t="s">
        <v>489</v>
      </c>
      <c r="C41" s="53"/>
      <c r="D41" s="53"/>
      <c r="E41" s="53">
        <v>4</v>
      </c>
      <c r="F41" s="53">
        <v>0</v>
      </c>
      <c r="G41" s="53">
        <v>4</v>
      </c>
      <c r="H41" s="86">
        <v>9781205</v>
      </c>
      <c r="I41" s="86">
        <v>-5058596</v>
      </c>
      <c r="J41" s="97"/>
    </row>
    <row r="42" spans="1:10" ht="15" customHeight="1">
      <c r="A42" s="53"/>
      <c r="B42" s="58" t="s">
        <v>490</v>
      </c>
      <c r="C42" s="53"/>
      <c r="D42" s="53"/>
      <c r="E42" s="53"/>
      <c r="F42" s="53"/>
      <c r="G42" s="53"/>
      <c r="H42" s="56"/>
      <c r="I42" s="119"/>
    </row>
    <row r="43" spans="1:10" ht="15" customHeight="1">
      <c r="A43" s="76" t="s">
        <v>491</v>
      </c>
      <c r="B43" s="74" t="s">
        <v>492</v>
      </c>
      <c r="C43" s="53"/>
      <c r="D43" s="53"/>
      <c r="E43" s="53">
        <v>4</v>
      </c>
      <c r="F43" s="53">
        <v>0</v>
      </c>
      <c r="G43" s="53">
        <v>5</v>
      </c>
      <c r="H43" s="87">
        <f>SUM(H44:H49)</f>
        <v>0</v>
      </c>
      <c r="I43" s="87">
        <v>431224</v>
      </c>
      <c r="J43" s="97"/>
    </row>
    <row r="44" spans="1:10" ht="17.25" customHeight="1">
      <c r="A44" s="53" t="s">
        <v>493</v>
      </c>
      <c r="B44" s="58" t="s">
        <v>494</v>
      </c>
      <c r="C44" s="53"/>
      <c r="D44" s="53" t="s">
        <v>455</v>
      </c>
      <c r="E44" s="53">
        <v>4</v>
      </c>
      <c r="F44" s="53">
        <v>0</v>
      </c>
      <c r="G44" s="53">
        <v>6</v>
      </c>
      <c r="H44" s="88">
        <v>0</v>
      </c>
      <c r="I44" s="88">
        <v>0</v>
      </c>
      <c r="J44" s="97"/>
    </row>
    <row r="45" spans="1:10" ht="15.75" customHeight="1">
      <c r="A45" s="53" t="s">
        <v>495</v>
      </c>
      <c r="B45" s="58" t="s">
        <v>496</v>
      </c>
      <c r="C45" s="53"/>
      <c r="D45" s="53" t="s">
        <v>455</v>
      </c>
      <c r="E45" s="53">
        <v>4</v>
      </c>
      <c r="F45" s="53">
        <v>0</v>
      </c>
      <c r="G45" s="53">
        <v>7</v>
      </c>
      <c r="H45" s="87">
        <v>0</v>
      </c>
      <c r="I45" s="87">
        <v>0</v>
      </c>
      <c r="J45" s="97"/>
    </row>
    <row r="46" spans="1:10" ht="15" customHeight="1">
      <c r="A46" s="53" t="s">
        <v>497</v>
      </c>
      <c r="B46" s="58" t="s">
        <v>498</v>
      </c>
      <c r="C46" s="53"/>
      <c r="D46" s="53" t="s">
        <v>455</v>
      </c>
      <c r="E46" s="53">
        <v>4</v>
      </c>
      <c r="F46" s="53">
        <v>0</v>
      </c>
      <c r="G46" s="53">
        <v>8</v>
      </c>
      <c r="H46" s="87">
        <v>0</v>
      </c>
      <c r="I46" s="87">
        <v>0</v>
      </c>
      <c r="J46" s="97"/>
    </row>
    <row r="47" spans="1:10" ht="12.75" customHeight="1">
      <c r="A47" s="53" t="s">
        <v>499</v>
      </c>
      <c r="B47" s="58" t="s">
        <v>500</v>
      </c>
      <c r="C47" s="53"/>
      <c r="D47" s="53" t="s">
        <v>455</v>
      </c>
      <c r="E47" s="53">
        <v>4</v>
      </c>
      <c r="F47" s="53">
        <v>0</v>
      </c>
      <c r="G47" s="53">
        <v>9</v>
      </c>
      <c r="H47" s="87">
        <v>0</v>
      </c>
      <c r="I47" s="87">
        <v>0</v>
      </c>
      <c r="J47" s="97"/>
    </row>
    <row r="48" spans="1:10" ht="12.75" customHeight="1">
      <c r="A48" s="53" t="s">
        <v>501</v>
      </c>
      <c r="B48" s="58" t="s">
        <v>502</v>
      </c>
      <c r="C48" s="53"/>
      <c r="D48" s="53" t="s">
        <v>455</v>
      </c>
      <c r="E48" s="53">
        <v>4</v>
      </c>
      <c r="F48" s="53">
        <v>1</v>
      </c>
      <c r="G48" s="53">
        <v>0</v>
      </c>
      <c r="H48" s="87">
        <v>0</v>
      </c>
      <c r="I48" s="87">
        <v>0</v>
      </c>
      <c r="J48" s="97"/>
    </row>
    <row r="49" spans="1:10" ht="13.5" customHeight="1">
      <c r="A49" s="53" t="s">
        <v>503</v>
      </c>
      <c r="B49" s="58" t="s">
        <v>504</v>
      </c>
      <c r="C49" s="53"/>
      <c r="D49" s="53" t="s">
        <v>455</v>
      </c>
      <c r="E49" s="53">
        <v>4</v>
      </c>
      <c r="F49" s="53">
        <v>1</v>
      </c>
      <c r="G49" s="53">
        <v>1</v>
      </c>
      <c r="H49" s="88">
        <v>0</v>
      </c>
      <c r="I49" s="88">
        <v>431224</v>
      </c>
      <c r="J49" s="97"/>
    </row>
    <row r="50" spans="1:10" ht="15.75" customHeight="1">
      <c r="A50" s="76" t="s">
        <v>505</v>
      </c>
      <c r="B50" s="74" t="s">
        <v>506</v>
      </c>
      <c r="C50" s="53"/>
      <c r="D50" s="53"/>
      <c r="E50" s="53">
        <v>4</v>
      </c>
      <c r="F50" s="53">
        <v>1</v>
      </c>
      <c r="G50" s="53">
        <v>2</v>
      </c>
      <c r="H50" s="87">
        <v>13360004</v>
      </c>
      <c r="I50" s="87">
        <v>17458825</v>
      </c>
      <c r="J50" s="97"/>
    </row>
    <row r="51" spans="1:10" ht="15" customHeight="1">
      <c r="A51" s="53" t="s">
        <v>507</v>
      </c>
      <c r="B51" s="58" t="s">
        <v>508</v>
      </c>
      <c r="C51" s="53"/>
      <c r="D51" s="53" t="s">
        <v>509</v>
      </c>
      <c r="E51" s="53">
        <v>4</v>
      </c>
      <c r="F51" s="53">
        <v>1</v>
      </c>
      <c r="G51" s="53">
        <v>3</v>
      </c>
      <c r="H51" s="85">
        <v>60739</v>
      </c>
      <c r="I51" s="85">
        <v>0</v>
      </c>
      <c r="J51" s="97"/>
    </row>
    <row r="52" spans="1:10" ht="13.5" customHeight="1">
      <c r="A52" s="53" t="s">
        <v>510</v>
      </c>
      <c r="B52" s="58" t="s">
        <v>511</v>
      </c>
      <c r="C52" s="53"/>
      <c r="D52" s="53" t="s">
        <v>509</v>
      </c>
      <c r="E52" s="53">
        <v>4</v>
      </c>
      <c r="F52" s="53">
        <v>1</v>
      </c>
      <c r="G52" s="53">
        <v>4</v>
      </c>
      <c r="H52" s="85">
        <v>0</v>
      </c>
      <c r="I52" s="85">
        <v>0</v>
      </c>
      <c r="J52" s="97"/>
    </row>
    <row r="53" spans="1:10" ht="14.25" customHeight="1">
      <c r="A53" s="53" t="s">
        <v>512</v>
      </c>
      <c r="B53" s="58" t="s">
        <v>513</v>
      </c>
      <c r="C53" s="53" t="s">
        <v>514</v>
      </c>
      <c r="D53" s="53" t="s">
        <v>509</v>
      </c>
      <c r="E53" s="53">
        <v>4</v>
      </c>
      <c r="F53" s="53">
        <v>1</v>
      </c>
      <c r="G53" s="53">
        <v>5</v>
      </c>
      <c r="H53" s="85">
        <v>12807605</v>
      </c>
      <c r="I53" s="85">
        <v>16765822</v>
      </c>
      <c r="J53" s="97"/>
    </row>
    <row r="54" spans="1:10" ht="16.5" customHeight="1">
      <c r="A54" s="53" t="s">
        <v>515</v>
      </c>
      <c r="B54" s="58" t="s">
        <v>516</v>
      </c>
      <c r="C54" s="53"/>
      <c r="D54" s="53" t="s">
        <v>509</v>
      </c>
      <c r="E54" s="53">
        <v>4</v>
      </c>
      <c r="F54" s="53">
        <v>1</v>
      </c>
      <c r="G54" s="53">
        <v>6</v>
      </c>
      <c r="H54" s="85">
        <v>491660</v>
      </c>
      <c r="I54" s="85">
        <v>693003</v>
      </c>
      <c r="J54" s="97"/>
    </row>
    <row r="55" spans="1:10" ht="15.75" customHeight="1">
      <c r="A55" s="76">
        <v>31</v>
      </c>
      <c r="B55" s="74" t="s">
        <v>517</v>
      </c>
      <c r="C55" s="53"/>
      <c r="D55" s="53"/>
      <c r="E55" s="53">
        <v>4</v>
      </c>
      <c r="F55" s="53">
        <v>1</v>
      </c>
      <c r="G55" s="53">
        <v>7</v>
      </c>
      <c r="H55" s="87">
        <v>0</v>
      </c>
      <c r="I55" s="87">
        <v>0</v>
      </c>
      <c r="J55" s="97"/>
    </row>
    <row r="56" spans="1:10" ht="14.25" customHeight="1">
      <c r="A56" s="76" t="s">
        <v>518</v>
      </c>
      <c r="B56" s="74" t="s">
        <v>519</v>
      </c>
      <c r="C56" s="53"/>
      <c r="D56" s="53"/>
      <c r="E56" s="53">
        <v>4</v>
      </c>
      <c r="F56" s="53">
        <v>1</v>
      </c>
      <c r="G56" s="53">
        <v>8</v>
      </c>
      <c r="H56" s="87">
        <v>13360004</v>
      </c>
      <c r="I56" s="87">
        <v>17027601</v>
      </c>
      <c r="J56" s="97"/>
    </row>
    <row r="57" spans="1:10" ht="27" customHeight="1">
      <c r="A57" s="53"/>
      <c r="B57" s="58" t="s">
        <v>520</v>
      </c>
      <c r="C57" s="53"/>
      <c r="D57" s="53"/>
      <c r="E57" s="53"/>
      <c r="F57" s="53"/>
      <c r="G57" s="53"/>
      <c r="H57" s="56"/>
      <c r="I57" s="119"/>
    </row>
    <row r="58" spans="1:10" ht="14.25" customHeight="1">
      <c r="A58" s="76" t="s">
        <v>521</v>
      </c>
      <c r="B58" s="74" t="s">
        <v>522</v>
      </c>
      <c r="C58" s="53"/>
      <c r="D58" s="53"/>
      <c r="E58" s="53">
        <v>4</v>
      </c>
      <c r="F58" s="53">
        <v>1</v>
      </c>
      <c r="G58" s="53">
        <v>9</v>
      </c>
      <c r="H58" s="87">
        <v>66873277</v>
      </c>
      <c r="I58" s="87">
        <v>65618116</v>
      </c>
      <c r="J58" s="97"/>
    </row>
    <row r="59" spans="1:10" ht="13.5" customHeight="1">
      <c r="A59" s="53" t="s">
        <v>523</v>
      </c>
      <c r="B59" s="58" t="s">
        <v>524</v>
      </c>
      <c r="C59" s="53"/>
      <c r="D59" s="53" t="s">
        <v>455</v>
      </c>
      <c r="E59" s="53">
        <v>4</v>
      </c>
      <c r="F59" s="53">
        <v>2</v>
      </c>
      <c r="G59" s="53">
        <v>0</v>
      </c>
      <c r="H59" s="88">
        <v>0</v>
      </c>
      <c r="I59" s="88">
        <v>0</v>
      </c>
      <c r="J59" s="97"/>
    </row>
    <row r="60" spans="1:10" ht="12.75" customHeight="1">
      <c r="A60" s="53" t="s">
        <v>525</v>
      </c>
      <c r="B60" s="58" t="s">
        <v>526</v>
      </c>
      <c r="C60" s="53"/>
      <c r="D60" s="53" t="s">
        <v>455</v>
      </c>
      <c r="E60" s="53">
        <v>4</v>
      </c>
      <c r="F60" s="53">
        <v>2</v>
      </c>
      <c r="G60" s="53">
        <v>1</v>
      </c>
      <c r="H60" s="88">
        <v>845536</v>
      </c>
      <c r="I60" s="88">
        <v>23618116</v>
      </c>
      <c r="J60" s="97"/>
    </row>
    <row r="61" spans="1:10" ht="12.75" customHeight="1">
      <c r="A61" s="53" t="s">
        <v>527</v>
      </c>
      <c r="B61" s="58" t="s">
        <v>528</v>
      </c>
      <c r="C61" s="53" t="s">
        <v>529</v>
      </c>
      <c r="D61" s="53" t="s">
        <v>455</v>
      </c>
      <c r="E61" s="53">
        <v>4</v>
      </c>
      <c r="F61" s="53">
        <v>2</v>
      </c>
      <c r="G61" s="53">
        <v>2</v>
      </c>
      <c r="H61" s="88">
        <v>64939527</v>
      </c>
      <c r="I61" s="88">
        <v>42000000</v>
      </c>
      <c r="J61" s="97"/>
    </row>
    <row r="62" spans="1:10" ht="27.75" customHeight="1">
      <c r="A62" s="53" t="s">
        <v>530</v>
      </c>
      <c r="B62" s="58" t="s">
        <v>531</v>
      </c>
      <c r="C62" s="53"/>
      <c r="D62" s="53" t="s">
        <v>455</v>
      </c>
      <c r="E62" s="53">
        <v>4</v>
      </c>
      <c r="F62" s="53">
        <v>2</v>
      </c>
      <c r="G62" s="53">
        <v>3</v>
      </c>
      <c r="H62" s="88">
        <v>1088214</v>
      </c>
      <c r="I62" s="88">
        <v>0</v>
      </c>
      <c r="J62" s="97"/>
    </row>
    <row r="63" spans="1:10" ht="14.25" customHeight="1">
      <c r="A63" s="76" t="s">
        <v>532</v>
      </c>
      <c r="B63" s="74" t="s">
        <v>533</v>
      </c>
      <c r="C63" s="53"/>
      <c r="D63" s="53"/>
      <c r="E63" s="53">
        <v>4</v>
      </c>
      <c r="F63" s="53">
        <v>2</v>
      </c>
      <c r="G63" s="53">
        <v>4</v>
      </c>
      <c r="H63" s="87">
        <v>71079929</v>
      </c>
      <c r="I63" s="87">
        <v>41349903</v>
      </c>
      <c r="J63" s="97"/>
    </row>
    <row r="64" spans="1:10" ht="12.75" customHeight="1">
      <c r="A64" s="53" t="s">
        <v>534</v>
      </c>
      <c r="B64" s="58" t="s">
        <v>535</v>
      </c>
      <c r="C64" s="53"/>
      <c r="D64" s="53" t="s">
        <v>509</v>
      </c>
      <c r="E64" s="53">
        <v>4</v>
      </c>
      <c r="F64" s="53">
        <v>2</v>
      </c>
      <c r="G64" s="53">
        <v>5</v>
      </c>
      <c r="H64" s="85">
        <v>118357</v>
      </c>
      <c r="I64" s="85">
        <v>0</v>
      </c>
      <c r="J64" s="97"/>
    </row>
    <row r="65" spans="1:10" ht="15.75" customHeight="1">
      <c r="A65" s="53" t="s">
        <v>536</v>
      </c>
      <c r="B65" s="58" t="s">
        <v>537</v>
      </c>
      <c r="C65" s="53" t="s">
        <v>538</v>
      </c>
      <c r="D65" s="53" t="s">
        <v>509</v>
      </c>
      <c r="E65" s="53">
        <v>4</v>
      </c>
      <c r="F65" s="53">
        <v>2</v>
      </c>
      <c r="G65" s="53">
        <v>6</v>
      </c>
      <c r="H65" s="85">
        <v>851866</v>
      </c>
      <c r="I65" s="85">
        <v>2616674</v>
      </c>
      <c r="J65" s="97"/>
    </row>
    <row r="66" spans="1:10" ht="14.25" customHeight="1">
      <c r="A66" s="53" t="s">
        <v>539</v>
      </c>
      <c r="B66" s="58" t="s">
        <v>540</v>
      </c>
      <c r="C66" s="89" t="s">
        <v>541</v>
      </c>
      <c r="D66" s="53" t="s">
        <v>509</v>
      </c>
      <c r="E66" s="53">
        <v>4</v>
      </c>
      <c r="F66" s="53">
        <v>2</v>
      </c>
      <c r="G66" s="53">
        <v>7</v>
      </c>
      <c r="H66" s="85">
        <v>67848808</v>
      </c>
      <c r="I66" s="85">
        <v>35998500</v>
      </c>
      <c r="J66" s="97"/>
    </row>
    <row r="67" spans="1:10" ht="12" customHeight="1">
      <c r="A67" s="53" t="s">
        <v>542</v>
      </c>
      <c r="B67" s="58" t="s">
        <v>543</v>
      </c>
      <c r="C67" s="53"/>
      <c r="D67" s="53" t="s">
        <v>509</v>
      </c>
      <c r="E67" s="53">
        <v>4</v>
      </c>
      <c r="F67" s="53">
        <v>2</v>
      </c>
      <c r="G67" s="53">
        <v>8</v>
      </c>
      <c r="H67" s="85">
        <v>345551</v>
      </c>
      <c r="I67" s="85">
        <v>125642</v>
      </c>
      <c r="J67" s="97"/>
    </row>
    <row r="68" spans="1:10" ht="13.5" customHeight="1">
      <c r="A68" s="53" t="s">
        <v>544</v>
      </c>
      <c r="B68" s="58" t="s">
        <v>545</v>
      </c>
      <c r="C68" s="53"/>
      <c r="D68" s="53" t="s">
        <v>509</v>
      </c>
      <c r="E68" s="53">
        <v>4</v>
      </c>
      <c r="F68" s="53">
        <v>2</v>
      </c>
      <c r="G68" s="53">
        <v>9</v>
      </c>
      <c r="H68" s="85">
        <v>1391524</v>
      </c>
      <c r="I68" s="85">
        <v>1760214</v>
      </c>
      <c r="J68" s="97"/>
    </row>
    <row r="69" spans="1:10" ht="27" customHeight="1">
      <c r="A69" s="53" t="s">
        <v>546</v>
      </c>
      <c r="B69" s="58" t="s">
        <v>547</v>
      </c>
      <c r="C69" s="53"/>
      <c r="D69" s="53" t="s">
        <v>509</v>
      </c>
      <c r="E69" s="53">
        <v>4</v>
      </c>
      <c r="F69" s="53">
        <v>3</v>
      </c>
      <c r="G69" s="53">
        <v>0</v>
      </c>
      <c r="H69" s="85">
        <v>523823</v>
      </c>
      <c r="I69" s="85">
        <v>848873</v>
      </c>
      <c r="J69" s="97"/>
    </row>
    <row r="70" spans="1:10" ht="14.25" customHeight="1">
      <c r="A70" s="76" t="s">
        <v>548</v>
      </c>
      <c r="B70" s="74" t="s">
        <v>549</v>
      </c>
      <c r="C70" s="53"/>
      <c r="D70" s="53"/>
      <c r="E70" s="53">
        <v>4</v>
      </c>
      <c r="F70" s="53">
        <v>3</v>
      </c>
      <c r="G70" s="53">
        <v>1</v>
      </c>
      <c r="H70" s="87">
        <v>0</v>
      </c>
      <c r="I70" s="87">
        <v>24268213</v>
      </c>
      <c r="J70" s="97"/>
    </row>
    <row r="71" spans="1:10" ht="14.25" customHeight="1">
      <c r="A71" s="76" t="s">
        <v>550</v>
      </c>
      <c r="B71" s="74" t="s">
        <v>551</v>
      </c>
      <c r="C71" s="53"/>
      <c r="D71" s="53"/>
      <c r="E71" s="53">
        <v>4</v>
      </c>
      <c r="F71" s="53">
        <v>3</v>
      </c>
      <c r="G71" s="53">
        <v>2</v>
      </c>
      <c r="H71" s="87">
        <v>4206652</v>
      </c>
      <c r="I71" s="87">
        <v>0</v>
      </c>
      <c r="J71" s="97"/>
    </row>
    <row r="72" spans="1:10" ht="13.5" customHeight="1">
      <c r="A72" s="76" t="s">
        <v>552</v>
      </c>
      <c r="B72" s="58" t="s">
        <v>553</v>
      </c>
      <c r="C72" s="53"/>
      <c r="D72" s="53"/>
      <c r="E72" s="53">
        <v>4</v>
      </c>
      <c r="F72" s="53">
        <v>3</v>
      </c>
      <c r="G72" s="53">
        <v>3</v>
      </c>
      <c r="H72" s="88">
        <v>9781205</v>
      </c>
      <c r="I72" s="88">
        <v>24268213</v>
      </c>
      <c r="J72" s="97"/>
    </row>
    <row r="73" spans="1:10" ht="14.25" customHeight="1">
      <c r="A73" s="76" t="s">
        <v>554</v>
      </c>
      <c r="B73" s="58" t="s">
        <v>555</v>
      </c>
      <c r="C73" s="53"/>
      <c r="D73" s="53"/>
      <c r="E73" s="53">
        <v>4</v>
      </c>
      <c r="F73" s="53">
        <v>3</v>
      </c>
      <c r="G73" s="53">
        <v>4</v>
      </c>
      <c r="H73" s="122">
        <v>17566656</v>
      </c>
      <c r="I73" s="122">
        <v>22086197</v>
      </c>
      <c r="J73" s="97"/>
    </row>
    <row r="74" spans="1:10" ht="12.75" customHeight="1">
      <c r="A74" s="76" t="s">
        <v>556</v>
      </c>
      <c r="B74" s="58" t="s">
        <v>557</v>
      </c>
      <c r="C74" s="53"/>
      <c r="D74" s="53"/>
      <c r="E74" s="53">
        <v>4</v>
      </c>
      <c r="F74" s="53">
        <v>3</v>
      </c>
      <c r="G74" s="53">
        <v>5</v>
      </c>
      <c r="H74" s="87">
        <v>0</v>
      </c>
      <c r="I74" s="88">
        <v>2182016</v>
      </c>
      <c r="J74" s="97"/>
    </row>
    <row r="75" spans="1:10" ht="13.5" customHeight="1">
      <c r="A75" s="76" t="s">
        <v>558</v>
      </c>
      <c r="B75" s="58" t="s">
        <v>559</v>
      </c>
      <c r="C75" s="53"/>
      <c r="D75" s="53"/>
      <c r="E75" s="53">
        <v>4</v>
      </c>
      <c r="F75" s="53">
        <v>3</v>
      </c>
      <c r="G75" s="53">
        <v>6</v>
      </c>
      <c r="H75" s="85">
        <v>7785451</v>
      </c>
      <c r="I75" s="85">
        <v>0</v>
      </c>
      <c r="J75" s="97"/>
    </row>
    <row r="76" spans="1:10" ht="13.5" customHeight="1">
      <c r="A76" s="76" t="s">
        <v>560</v>
      </c>
      <c r="B76" s="58" t="s">
        <v>561</v>
      </c>
      <c r="C76" s="53"/>
      <c r="D76" s="53"/>
      <c r="E76" s="53">
        <v>4</v>
      </c>
      <c r="F76" s="53">
        <v>3</v>
      </c>
      <c r="G76" s="53">
        <v>7</v>
      </c>
      <c r="H76" s="85">
        <v>9541109</v>
      </c>
      <c r="I76" s="85">
        <v>8677489</v>
      </c>
      <c r="J76" s="97"/>
    </row>
    <row r="77" spans="1:10" ht="14.25" customHeight="1">
      <c r="A77" s="76" t="s">
        <v>562</v>
      </c>
      <c r="B77" s="58" t="s">
        <v>563</v>
      </c>
      <c r="C77" s="53"/>
      <c r="D77" s="53" t="s">
        <v>455</v>
      </c>
      <c r="E77" s="53">
        <v>4</v>
      </c>
      <c r="F77" s="53">
        <v>3</v>
      </c>
      <c r="G77" s="53">
        <v>8</v>
      </c>
      <c r="H77" s="88">
        <v>2013354</v>
      </c>
      <c r="I77" s="88">
        <v>0</v>
      </c>
      <c r="J77" s="97"/>
    </row>
    <row r="78" spans="1:10" ht="15" customHeight="1">
      <c r="A78" s="76" t="s">
        <v>564</v>
      </c>
      <c r="B78" s="58" t="s">
        <v>565</v>
      </c>
      <c r="C78" s="53"/>
      <c r="D78" s="53" t="s">
        <v>509</v>
      </c>
      <c r="E78" s="53">
        <v>4</v>
      </c>
      <c r="F78" s="53">
        <v>3</v>
      </c>
      <c r="G78" s="53">
        <v>9</v>
      </c>
      <c r="H78" s="88">
        <v>231890</v>
      </c>
      <c r="I78" s="88">
        <v>2728179</v>
      </c>
      <c r="J78" s="97"/>
    </row>
    <row r="79" spans="1:10" ht="25.5">
      <c r="A79" s="76" t="s">
        <v>566</v>
      </c>
      <c r="B79" s="58" t="s">
        <v>567</v>
      </c>
      <c r="C79" s="53"/>
      <c r="D79" s="53"/>
      <c r="E79" s="53">
        <v>4</v>
      </c>
      <c r="F79" s="53">
        <v>4</v>
      </c>
      <c r="G79" s="53">
        <v>0</v>
      </c>
      <c r="H79" s="85">
        <v>3537122</v>
      </c>
      <c r="I79" s="85">
        <v>8131326</v>
      </c>
      <c r="J79" s="97"/>
    </row>
    <row r="81" spans="1:9">
      <c r="A81" s="230" t="s">
        <v>568</v>
      </c>
      <c r="B81" s="230"/>
      <c r="I81" s="90" t="s">
        <v>224</v>
      </c>
    </row>
    <row r="82" spans="1:9" ht="12.75" customHeight="1">
      <c r="A82" s="178" t="s">
        <v>674</v>
      </c>
      <c r="B82" s="178"/>
      <c r="E82" s="60"/>
      <c r="F82" s="60"/>
      <c r="H82" s="38" t="s">
        <v>225</v>
      </c>
      <c r="I82" s="91" t="s">
        <v>49</v>
      </c>
    </row>
  </sheetData>
  <mergeCells count="20">
    <mergeCell ref="E21:G21"/>
    <mergeCell ref="E22:G22"/>
    <mergeCell ref="A81:B81"/>
    <mergeCell ref="A82:B8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" right="0" top="0" bottom="0" header="0.11811023622047245" footer="0.11811023622047245"/>
  <pageSetup paperSize="9" scale="73" orientation="portrait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opLeftCell="A41" zoomScaleNormal="100" workbookViewId="0">
      <selection activeCell="N46" sqref="N46"/>
    </sheetView>
  </sheetViews>
  <sheetFormatPr defaultRowHeight="12.75"/>
  <cols>
    <col min="1" max="1" width="55" style="38" customWidth="1"/>
    <col min="2" max="2" width="2.7109375" style="38" customWidth="1"/>
    <col min="3" max="3" width="2.28515625" style="38" customWidth="1"/>
    <col min="4" max="4" width="2.7109375" style="38" customWidth="1"/>
    <col min="5" max="5" width="11.28515625" style="38" customWidth="1"/>
    <col min="6" max="6" width="7.140625" style="38" customWidth="1"/>
    <col min="7" max="7" width="9.140625" style="38"/>
    <col min="8" max="8" width="11.28515625" style="38" bestFit="1" customWidth="1"/>
    <col min="9" max="9" width="12.85546875" style="38" bestFit="1" customWidth="1"/>
    <col min="10" max="10" width="12.28515625" style="38" bestFit="1" customWidth="1"/>
    <col min="11" max="11" width="12.140625" style="38" customWidth="1"/>
    <col min="12" max="12" width="13.140625" style="38" customWidth="1"/>
    <col min="13" max="13" width="9.42578125" style="38" bestFit="1" customWidth="1"/>
    <col min="14" max="16384" width="9.140625" style="38"/>
  </cols>
  <sheetData>
    <row r="1" spans="1:12" ht="13.5">
      <c r="H1" s="92"/>
      <c r="K1" s="93"/>
      <c r="L1" s="39" t="s">
        <v>1</v>
      </c>
    </row>
    <row r="2" spans="1:12" ht="13.5">
      <c r="H2" s="92"/>
      <c r="K2" s="238" t="s">
        <v>569</v>
      </c>
      <c r="L2" s="239"/>
    </row>
    <row r="3" spans="1:12">
      <c r="A3" s="41" t="s">
        <v>51</v>
      </c>
      <c r="B3" s="240" t="s">
        <v>52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2">
      <c r="A4" s="41" t="s">
        <v>53</v>
      </c>
      <c r="B4" s="240" t="s">
        <v>10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2">
      <c r="A5" s="41" t="s">
        <v>54</v>
      </c>
      <c r="B5" s="240" t="s">
        <v>55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</row>
    <row r="6" spans="1:12">
      <c r="A6" s="41" t="s">
        <v>58</v>
      </c>
      <c r="B6" s="241" t="s">
        <v>57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</row>
    <row r="7" spans="1:12">
      <c r="I7" s="127"/>
      <c r="J7" s="127"/>
      <c r="K7" s="127"/>
      <c r="L7" s="127"/>
    </row>
    <row r="8" spans="1:12" hidden="1">
      <c r="I8" s="127"/>
      <c r="J8" s="127"/>
      <c r="K8" s="127"/>
      <c r="L8" s="127"/>
    </row>
    <row r="9" spans="1:12" hidden="1">
      <c r="I9" s="127"/>
      <c r="J9" s="127"/>
      <c r="K9" s="127"/>
      <c r="L9" s="127"/>
    </row>
    <row r="10" spans="1:12" hidden="1">
      <c r="I10" s="127"/>
      <c r="J10" s="127"/>
      <c r="K10" s="127"/>
      <c r="L10" s="127"/>
    </row>
    <row r="12" spans="1:12" ht="16.5" thickBot="1">
      <c r="A12" s="237" t="s">
        <v>570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2" ht="13.5" thickTop="1">
      <c r="A13" s="234" t="s">
        <v>678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</row>
    <row r="15" spans="1:12">
      <c r="L15" s="38" t="s">
        <v>441</v>
      </c>
    </row>
    <row r="17" spans="1:40" ht="26.25" customHeight="1">
      <c r="A17" s="180" t="s">
        <v>571</v>
      </c>
      <c r="B17" s="235" t="s">
        <v>445</v>
      </c>
      <c r="C17" s="235"/>
      <c r="D17" s="235"/>
      <c r="E17" s="136" t="s">
        <v>572</v>
      </c>
      <c r="F17" s="136"/>
      <c r="G17" s="136"/>
      <c r="H17" s="136"/>
      <c r="I17" s="136"/>
      <c r="J17" s="136"/>
      <c r="K17" s="235" t="s">
        <v>573</v>
      </c>
      <c r="L17" s="235" t="s">
        <v>574</v>
      </c>
    </row>
    <row r="18" spans="1:40" ht="15" customHeight="1">
      <c r="A18" s="180"/>
      <c r="B18" s="235"/>
      <c r="C18" s="235"/>
      <c r="D18" s="235"/>
      <c r="E18" s="136"/>
      <c r="F18" s="136"/>
      <c r="G18" s="136"/>
      <c r="H18" s="136"/>
      <c r="I18" s="136"/>
      <c r="J18" s="136"/>
      <c r="K18" s="235"/>
      <c r="L18" s="235"/>
    </row>
    <row r="19" spans="1:40" ht="16.5" hidden="1" customHeight="1">
      <c r="A19" s="180"/>
      <c r="B19" s="235"/>
      <c r="C19" s="235"/>
      <c r="D19" s="235"/>
      <c r="E19" s="165"/>
      <c r="F19" s="165"/>
      <c r="G19" s="165"/>
      <c r="H19" s="165"/>
      <c r="I19" s="165"/>
      <c r="J19" s="165"/>
      <c r="K19" s="235"/>
      <c r="L19" s="235"/>
    </row>
    <row r="20" spans="1:40" ht="179.25" customHeight="1">
      <c r="A20" s="180"/>
      <c r="B20" s="235"/>
      <c r="C20" s="235"/>
      <c r="D20" s="235"/>
      <c r="E20" s="235" t="s">
        <v>575</v>
      </c>
      <c r="F20" s="128" t="s">
        <v>576</v>
      </c>
      <c r="G20" s="235" t="s">
        <v>577</v>
      </c>
      <c r="H20" s="236" t="s">
        <v>578</v>
      </c>
      <c r="I20" s="235" t="s">
        <v>579</v>
      </c>
      <c r="J20" s="128" t="s">
        <v>580</v>
      </c>
      <c r="K20" s="235"/>
      <c r="L20" s="235"/>
      <c r="AH20" s="38" t="s">
        <v>573</v>
      </c>
      <c r="AM20" s="38" t="s">
        <v>642</v>
      </c>
      <c r="AN20" s="38" t="s">
        <v>643</v>
      </c>
    </row>
    <row r="21" spans="1:40" ht="81.75" hidden="1" customHeight="1">
      <c r="A21" s="126"/>
      <c r="B21" s="235"/>
      <c r="C21" s="235"/>
      <c r="D21" s="235"/>
      <c r="E21" s="235"/>
      <c r="F21" s="94" t="s">
        <v>581</v>
      </c>
      <c r="G21" s="235"/>
      <c r="H21" s="236"/>
      <c r="I21" s="235"/>
      <c r="J21" s="94"/>
      <c r="K21" s="235"/>
      <c r="L21" s="95"/>
      <c r="N21" s="38" t="s">
        <v>644</v>
      </c>
      <c r="O21" s="38" t="s">
        <v>645</v>
      </c>
      <c r="P21" s="38" t="s">
        <v>646</v>
      </c>
      <c r="Q21" s="38" t="s">
        <v>647</v>
      </c>
      <c r="R21" s="38" t="s">
        <v>648</v>
      </c>
      <c r="S21" s="38" t="s">
        <v>649</v>
      </c>
      <c r="T21" s="38" t="s">
        <v>650</v>
      </c>
      <c r="U21" s="38" t="s">
        <v>651</v>
      </c>
      <c r="V21" s="38" t="s">
        <v>652</v>
      </c>
      <c r="W21" s="38" t="s">
        <v>653</v>
      </c>
      <c r="X21" s="38" t="s">
        <v>654</v>
      </c>
      <c r="Y21" s="38" t="s">
        <v>655</v>
      </c>
      <c r="AB21" s="38" t="s">
        <v>656</v>
      </c>
      <c r="AC21" s="38" t="s">
        <v>657</v>
      </c>
    </row>
    <row r="22" spans="1:40" ht="39.75" hidden="1" customHeight="1">
      <c r="A22" s="126"/>
      <c r="B22" s="235"/>
      <c r="C22" s="235"/>
      <c r="D22" s="235"/>
      <c r="E22" s="235"/>
      <c r="F22" s="95"/>
      <c r="G22" s="235"/>
      <c r="H22" s="236"/>
      <c r="I22" s="235"/>
      <c r="J22" s="94" t="s">
        <v>582</v>
      </c>
      <c r="K22" s="235"/>
      <c r="L22" s="95"/>
    </row>
    <row r="23" spans="1:40">
      <c r="A23" s="125">
        <v>1</v>
      </c>
      <c r="B23" s="136">
        <v>2</v>
      </c>
      <c r="C23" s="136"/>
      <c r="D23" s="136"/>
      <c r="E23" s="125">
        <v>3</v>
      </c>
      <c r="F23" s="125">
        <v>4</v>
      </c>
      <c r="G23" s="125">
        <v>5</v>
      </c>
      <c r="H23" s="125">
        <v>6</v>
      </c>
      <c r="I23" s="125">
        <v>7</v>
      </c>
      <c r="J23" s="125">
        <v>8</v>
      </c>
      <c r="K23" s="125">
        <v>9</v>
      </c>
      <c r="L23" s="125">
        <v>10</v>
      </c>
    </row>
    <row r="24" spans="1:40" ht="16.5" customHeight="1">
      <c r="A24" s="74" t="s">
        <v>666</v>
      </c>
      <c r="B24" s="125">
        <v>9</v>
      </c>
      <c r="C24" s="125">
        <v>0</v>
      </c>
      <c r="D24" s="125">
        <v>1</v>
      </c>
      <c r="E24" s="96">
        <v>88113250</v>
      </c>
      <c r="F24" s="96">
        <v>0</v>
      </c>
      <c r="G24" s="96">
        <v>0</v>
      </c>
      <c r="H24" s="96">
        <v>54362617</v>
      </c>
      <c r="I24" s="96">
        <v>27713933</v>
      </c>
      <c r="J24" s="96">
        <v>170189800</v>
      </c>
      <c r="K24" s="96">
        <v>0</v>
      </c>
      <c r="L24" s="96">
        <v>170189800</v>
      </c>
      <c r="M24" s="57"/>
    </row>
    <row r="25" spans="1:40" ht="18.75" customHeight="1">
      <c r="A25" s="126" t="s">
        <v>583</v>
      </c>
      <c r="B25" s="125">
        <v>9</v>
      </c>
      <c r="C25" s="125">
        <v>0</v>
      </c>
      <c r="D25" s="125">
        <v>2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</row>
    <row r="26" spans="1:40" ht="19.5" customHeight="1">
      <c r="A26" s="126" t="s">
        <v>584</v>
      </c>
      <c r="B26" s="125">
        <v>9</v>
      </c>
      <c r="C26" s="125">
        <v>0</v>
      </c>
      <c r="D26" s="125">
        <v>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</row>
    <row r="27" spans="1:40" ht="18.75" customHeight="1">
      <c r="A27" s="74" t="s">
        <v>667</v>
      </c>
      <c r="B27" s="233">
        <v>9</v>
      </c>
      <c r="C27" s="233">
        <v>0</v>
      </c>
      <c r="D27" s="233">
        <v>4</v>
      </c>
      <c r="E27" s="96">
        <v>88113250</v>
      </c>
      <c r="F27" s="96">
        <v>0</v>
      </c>
      <c r="G27" s="96">
        <v>0</v>
      </c>
      <c r="H27" s="96">
        <v>54362617</v>
      </c>
      <c r="I27" s="96">
        <v>27713933</v>
      </c>
      <c r="J27" s="96">
        <v>170189800</v>
      </c>
      <c r="K27" s="96">
        <v>0</v>
      </c>
      <c r="L27" s="96">
        <v>170189800</v>
      </c>
    </row>
    <row r="28" spans="1:40" ht="15" customHeight="1">
      <c r="A28" s="74" t="s">
        <v>659</v>
      </c>
      <c r="B28" s="134"/>
      <c r="C28" s="134"/>
      <c r="D28" s="134"/>
      <c r="E28" s="98" t="s">
        <v>585</v>
      </c>
      <c r="F28" s="98"/>
      <c r="G28" s="98"/>
      <c r="H28" s="98" t="s">
        <v>585</v>
      </c>
      <c r="I28" s="99" t="s">
        <v>585</v>
      </c>
      <c r="J28" s="98" t="s">
        <v>586</v>
      </c>
      <c r="K28" s="98"/>
      <c r="L28" s="98" t="s">
        <v>586</v>
      </c>
    </row>
    <row r="29" spans="1:40" ht="12.75" customHeight="1">
      <c r="A29" s="126" t="s">
        <v>587</v>
      </c>
      <c r="B29" s="125">
        <v>9</v>
      </c>
      <c r="C29" s="125">
        <v>0</v>
      </c>
      <c r="D29" s="125">
        <v>5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</row>
    <row r="30" spans="1:40" ht="33" customHeight="1">
      <c r="A30" s="126" t="s">
        <v>668</v>
      </c>
      <c r="B30" s="125">
        <v>9</v>
      </c>
      <c r="C30" s="125">
        <v>0</v>
      </c>
      <c r="D30" s="125">
        <v>6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</row>
    <row r="31" spans="1:40" ht="32.25" customHeight="1">
      <c r="A31" s="126" t="s">
        <v>588</v>
      </c>
      <c r="B31" s="125">
        <v>9</v>
      </c>
      <c r="C31" s="125">
        <v>0</v>
      </c>
      <c r="D31" s="125">
        <v>7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</row>
    <row r="32" spans="1:40" ht="16.5" customHeight="1">
      <c r="A32" s="126" t="s">
        <v>589</v>
      </c>
      <c r="B32" s="125">
        <v>9</v>
      </c>
      <c r="C32" s="125">
        <v>0</v>
      </c>
      <c r="D32" s="125">
        <v>8</v>
      </c>
      <c r="E32" s="96">
        <v>0</v>
      </c>
      <c r="F32" s="96">
        <v>0</v>
      </c>
      <c r="G32" s="96">
        <v>0</v>
      </c>
      <c r="H32" s="96">
        <v>0</v>
      </c>
      <c r="I32" s="84">
        <v>12965375</v>
      </c>
      <c r="J32" s="84">
        <v>12965375</v>
      </c>
      <c r="K32" s="96"/>
      <c r="L32" s="84">
        <v>12965375</v>
      </c>
    </row>
    <row r="33" spans="1:13" ht="18.75" customHeight="1">
      <c r="A33" s="126" t="s">
        <v>590</v>
      </c>
      <c r="B33" s="125">
        <v>9</v>
      </c>
      <c r="C33" s="125">
        <v>0</v>
      </c>
      <c r="D33" s="125">
        <v>9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</row>
    <row r="34" spans="1:13" ht="29.25" customHeight="1">
      <c r="A34" s="126" t="s">
        <v>591</v>
      </c>
      <c r="B34" s="125">
        <v>9</v>
      </c>
      <c r="C34" s="125">
        <v>1</v>
      </c>
      <c r="D34" s="125">
        <v>0</v>
      </c>
      <c r="E34" s="96">
        <v>0</v>
      </c>
      <c r="F34" s="96">
        <v>0</v>
      </c>
      <c r="G34" s="96">
        <v>0</v>
      </c>
      <c r="H34" s="96">
        <v>0</v>
      </c>
      <c r="I34" s="84">
        <v>4591593</v>
      </c>
      <c r="J34" s="84">
        <v>4591593</v>
      </c>
      <c r="K34" s="96">
        <v>0</v>
      </c>
      <c r="L34" s="84">
        <v>4591593</v>
      </c>
    </row>
    <row r="35" spans="1:13" ht="33.75" customHeight="1">
      <c r="A35" s="126" t="s">
        <v>592</v>
      </c>
      <c r="B35" s="125">
        <v>9</v>
      </c>
      <c r="C35" s="125">
        <v>1</v>
      </c>
      <c r="D35" s="125">
        <v>1</v>
      </c>
      <c r="E35" s="84">
        <v>1913327</v>
      </c>
      <c r="F35" s="96">
        <v>0</v>
      </c>
      <c r="G35" s="96">
        <v>0</v>
      </c>
      <c r="H35" s="84">
        <v>3582</v>
      </c>
      <c r="I35" s="84">
        <v>-2134498</v>
      </c>
      <c r="J35" s="84">
        <v>-217589</v>
      </c>
      <c r="K35" s="96">
        <v>0</v>
      </c>
      <c r="L35" s="84">
        <v>-217589</v>
      </c>
    </row>
    <row r="36" spans="1:13" ht="32.25" customHeight="1">
      <c r="A36" s="74" t="s">
        <v>669</v>
      </c>
      <c r="B36" s="125">
        <v>9</v>
      </c>
      <c r="C36" s="125">
        <v>1</v>
      </c>
      <c r="D36" s="125">
        <v>2</v>
      </c>
      <c r="E36" s="96">
        <f>+E27+E35</f>
        <v>90026577</v>
      </c>
      <c r="F36" s="96">
        <v>0</v>
      </c>
      <c r="G36" s="96">
        <v>0</v>
      </c>
      <c r="H36" s="96">
        <f>+H35+H27</f>
        <v>54366199</v>
      </c>
      <c r="I36" s="96">
        <f>+I27+I32-I34+I35+I33</f>
        <v>33953217</v>
      </c>
      <c r="J36" s="96">
        <f>+J27+J32-J34+J35+J33</f>
        <v>178345993</v>
      </c>
      <c r="K36" s="96">
        <v>0</v>
      </c>
      <c r="L36" s="96">
        <f>+L27+L32-L34+L35+L33</f>
        <v>178345993</v>
      </c>
    </row>
    <row r="37" spans="1:13" ht="18" customHeight="1">
      <c r="A37" s="126" t="s">
        <v>593</v>
      </c>
      <c r="B37" s="125">
        <v>9</v>
      </c>
      <c r="C37" s="125">
        <v>1</v>
      </c>
      <c r="D37" s="125">
        <v>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</row>
    <row r="38" spans="1:13" ht="18.75" customHeight="1">
      <c r="A38" s="126" t="s">
        <v>594</v>
      </c>
      <c r="B38" s="125">
        <v>9</v>
      </c>
      <c r="C38" s="125">
        <v>1</v>
      </c>
      <c r="D38" s="125">
        <v>4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</row>
    <row r="39" spans="1:13" ht="13.5" customHeight="1">
      <c r="A39" s="74" t="s">
        <v>664</v>
      </c>
      <c r="B39" s="136">
        <v>9</v>
      </c>
      <c r="C39" s="136">
        <v>1</v>
      </c>
      <c r="D39" s="136">
        <v>5</v>
      </c>
      <c r="E39" s="96">
        <v>90026577</v>
      </c>
      <c r="F39" s="96">
        <v>0</v>
      </c>
      <c r="G39" s="96">
        <v>0</v>
      </c>
      <c r="H39" s="96">
        <v>54366199</v>
      </c>
      <c r="I39" s="96">
        <v>33953217</v>
      </c>
      <c r="J39" s="96">
        <v>178345993</v>
      </c>
      <c r="K39" s="96">
        <v>0</v>
      </c>
      <c r="L39" s="96">
        <v>178345993</v>
      </c>
    </row>
    <row r="40" spans="1:13" ht="13.5" customHeight="1">
      <c r="A40" s="74" t="s">
        <v>665</v>
      </c>
      <c r="B40" s="136"/>
      <c r="C40" s="136"/>
      <c r="D40" s="136"/>
      <c r="E40" s="98" t="s">
        <v>585</v>
      </c>
      <c r="F40" s="98"/>
      <c r="G40" s="98"/>
      <c r="H40" s="98" t="s">
        <v>585</v>
      </c>
      <c r="I40" s="99" t="s">
        <v>585</v>
      </c>
      <c r="J40" s="98" t="s">
        <v>586</v>
      </c>
      <c r="K40" s="98"/>
      <c r="L40" s="98" t="s">
        <v>586</v>
      </c>
    </row>
    <row r="41" spans="1:13" ht="18" customHeight="1">
      <c r="A41" s="126" t="s">
        <v>595</v>
      </c>
      <c r="B41" s="125">
        <v>9</v>
      </c>
      <c r="C41" s="125">
        <v>1</v>
      </c>
      <c r="D41" s="125">
        <v>6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</row>
    <row r="42" spans="1:13" ht="30.75" customHeight="1">
      <c r="A42" s="126" t="s">
        <v>596</v>
      </c>
      <c r="B42" s="125">
        <v>9</v>
      </c>
      <c r="C42" s="125">
        <v>1</v>
      </c>
      <c r="D42" s="125">
        <v>7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</row>
    <row r="43" spans="1:13" ht="31.5" customHeight="1">
      <c r="A43" s="126" t="s">
        <v>597</v>
      </c>
      <c r="B43" s="125">
        <v>9</v>
      </c>
      <c r="C43" s="125">
        <v>1</v>
      </c>
      <c r="D43" s="125">
        <v>8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</row>
    <row r="44" spans="1:13" ht="18" customHeight="1">
      <c r="A44" s="126" t="s">
        <v>598</v>
      </c>
      <c r="B44" s="125">
        <v>9</v>
      </c>
      <c r="C44" s="125">
        <v>1</v>
      </c>
      <c r="D44" s="125">
        <v>9</v>
      </c>
      <c r="E44" s="96">
        <v>0</v>
      </c>
      <c r="F44" s="96">
        <v>0</v>
      </c>
      <c r="G44" s="96">
        <v>0</v>
      </c>
      <c r="H44" s="96">
        <v>0</v>
      </c>
      <c r="I44" s="84">
        <f>+BU!H171</f>
        <v>437005</v>
      </c>
      <c r="J44" s="84">
        <v>437005</v>
      </c>
      <c r="K44" s="96">
        <v>0</v>
      </c>
      <c r="L44" s="84">
        <v>437005</v>
      </c>
    </row>
    <row r="45" spans="1:13" ht="19.5" customHeight="1">
      <c r="A45" s="126" t="s">
        <v>599</v>
      </c>
      <c r="B45" s="125">
        <v>9</v>
      </c>
      <c r="C45" s="125">
        <v>2</v>
      </c>
      <c r="D45" s="125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</row>
    <row r="46" spans="1:13" ht="33.75" customHeight="1">
      <c r="A46" s="126" t="s">
        <v>600</v>
      </c>
      <c r="B46" s="125">
        <v>9</v>
      </c>
      <c r="C46" s="125">
        <v>2</v>
      </c>
      <c r="D46" s="125">
        <v>1</v>
      </c>
      <c r="E46" s="96">
        <v>0</v>
      </c>
      <c r="F46" s="96">
        <v>0</v>
      </c>
      <c r="G46" s="96">
        <v>0</v>
      </c>
      <c r="H46" s="96">
        <v>0</v>
      </c>
      <c r="I46" s="84">
        <v>0</v>
      </c>
      <c r="J46" s="84">
        <v>0</v>
      </c>
      <c r="K46" s="96">
        <v>0</v>
      </c>
      <c r="L46" s="84">
        <v>0</v>
      </c>
    </row>
    <row r="47" spans="1:13" ht="33.75" customHeight="1">
      <c r="A47" s="126" t="s">
        <v>601</v>
      </c>
      <c r="B47" s="125">
        <v>9</v>
      </c>
      <c r="C47" s="125">
        <v>2</v>
      </c>
      <c r="D47" s="125">
        <v>2</v>
      </c>
      <c r="E47" s="84">
        <v>157167</v>
      </c>
      <c r="F47" s="96"/>
      <c r="G47" s="96"/>
      <c r="H47" s="84">
        <v>3298</v>
      </c>
      <c r="I47" s="84">
        <v>-160465</v>
      </c>
      <c r="J47" s="84"/>
      <c r="K47" s="96"/>
      <c r="L47" s="84"/>
    </row>
    <row r="48" spans="1:13" ht="18.75" customHeight="1">
      <c r="A48" s="74" t="s">
        <v>677</v>
      </c>
      <c r="B48" s="136">
        <v>9</v>
      </c>
      <c r="C48" s="136">
        <v>2</v>
      </c>
      <c r="D48" s="136">
        <v>3</v>
      </c>
      <c r="E48" s="96">
        <f>+E39+E47</f>
        <v>90183744</v>
      </c>
      <c r="F48" s="96">
        <v>0</v>
      </c>
      <c r="G48" s="96">
        <v>0</v>
      </c>
      <c r="H48" s="96">
        <f>+H47+H39</f>
        <v>54369497</v>
      </c>
      <c r="I48" s="96">
        <f>+I39+I44-I46+I47+I45</f>
        <v>34229757</v>
      </c>
      <c r="J48" s="96">
        <f>+J39+J44-J46+J47+J45</f>
        <v>178782998</v>
      </c>
      <c r="K48" s="96">
        <v>0</v>
      </c>
      <c r="L48" s="96">
        <f>+L39+L44-L46+L47+L45</f>
        <v>178782998</v>
      </c>
      <c r="M48" s="57"/>
    </row>
    <row r="49" spans="1:12" ht="16.5" customHeight="1">
      <c r="A49" s="126" t="s">
        <v>602</v>
      </c>
      <c r="B49" s="136"/>
      <c r="C49" s="136"/>
      <c r="D49" s="136"/>
      <c r="E49" s="100"/>
      <c r="F49" s="100"/>
      <c r="G49" s="100"/>
      <c r="H49" s="100"/>
      <c r="I49" s="100"/>
      <c r="J49" s="100"/>
      <c r="K49" s="100"/>
      <c r="L49" s="100"/>
    </row>
    <row r="50" spans="1:12" ht="12.75" customHeight="1">
      <c r="A50" s="101"/>
    </row>
    <row r="51" spans="1:12" ht="12.75" customHeight="1">
      <c r="A51" s="127"/>
      <c r="E51" s="127"/>
      <c r="F51" s="127"/>
      <c r="G51" s="127"/>
    </row>
    <row r="52" spans="1:12" ht="12.75" customHeight="1">
      <c r="A52" s="102" t="s">
        <v>223</v>
      </c>
      <c r="E52" s="127"/>
      <c r="F52" s="127"/>
      <c r="G52" s="127"/>
      <c r="I52" s="57"/>
      <c r="K52" s="178" t="s">
        <v>224</v>
      </c>
      <c r="L52" s="178"/>
    </row>
    <row r="53" spans="1:12" ht="12.75" customHeight="1">
      <c r="A53" s="178" t="s">
        <v>674</v>
      </c>
      <c r="B53" s="178"/>
      <c r="E53" s="127"/>
      <c r="F53" s="127"/>
      <c r="G53" s="127"/>
      <c r="I53" s="38" t="s">
        <v>225</v>
      </c>
      <c r="K53" s="179" t="s">
        <v>49</v>
      </c>
      <c r="L53" s="179"/>
    </row>
  </sheetData>
  <mergeCells count="30">
    <mergeCell ref="A12:L12"/>
    <mergeCell ref="K2:L2"/>
    <mergeCell ref="B3:L3"/>
    <mergeCell ref="B4:L4"/>
    <mergeCell ref="B5:L5"/>
    <mergeCell ref="B6:L6"/>
    <mergeCell ref="A13:L13"/>
    <mergeCell ref="A17:A20"/>
    <mergeCell ref="B17:D22"/>
    <mergeCell ref="E17:J18"/>
    <mergeCell ref="K17:K22"/>
    <mergeCell ref="L17:L20"/>
    <mergeCell ref="E19:J19"/>
    <mergeCell ref="E20:E22"/>
    <mergeCell ref="G20:G22"/>
    <mergeCell ref="H20:H22"/>
    <mergeCell ref="I20:I22"/>
    <mergeCell ref="B23:D23"/>
    <mergeCell ref="B27:B28"/>
    <mergeCell ref="C27:C28"/>
    <mergeCell ref="D27:D28"/>
    <mergeCell ref="K52:L52"/>
    <mergeCell ref="A53:B53"/>
    <mergeCell ref="K53:L53"/>
    <mergeCell ref="B39:B40"/>
    <mergeCell ref="C39:C40"/>
    <mergeCell ref="D39:D40"/>
    <mergeCell ref="B48:B49"/>
    <mergeCell ref="C48:C49"/>
    <mergeCell ref="D48:D49"/>
  </mergeCells>
  <printOptions horizontalCentered="1"/>
  <pageMargins left="0.39370078740157483" right="0" top="0.39370078740157483" bottom="0.39370078740157483" header="0.51181102362204722" footer="0.31496062992125984"/>
  <pageSetup paperSize="9" scale="65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B32" sqref="B32"/>
    </sheetView>
  </sheetViews>
  <sheetFormatPr defaultRowHeight="12.75"/>
  <cols>
    <col min="1" max="1" width="67.140625" style="36" customWidth="1"/>
    <col min="2" max="2" width="45.5703125" style="5" customWidth="1"/>
    <col min="3" max="16384" width="9.140625" style="5"/>
  </cols>
  <sheetData>
    <row r="1" spans="1:11" ht="13.5">
      <c r="A1" s="34" t="s">
        <v>603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42" t="s">
        <v>604</v>
      </c>
      <c r="B2" s="2" t="s">
        <v>605</v>
      </c>
      <c r="C2" s="3"/>
      <c r="E2" s="3"/>
      <c r="F2" s="3"/>
      <c r="G2" s="4"/>
      <c r="I2" s="6"/>
      <c r="J2" s="6"/>
      <c r="K2" s="6"/>
    </row>
    <row r="3" spans="1:11" ht="34.5" customHeight="1">
      <c r="A3" s="243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103" t="s">
        <v>606</v>
      </c>
      <c r="B4" s="103" t="s">
        <v>607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104"/>
      <c r="B5" s="105"/>
    </row>
    <row r="6" spans="1:11" ht="13.5">
      <c r="A6" s="106"/>
      <c r="B6" s="105"/>
    </row>
    <row r="7" spans="1:11">
      <c r="A7" s="107"/>
      <c r="B7" s="105"/>
    </row>
    <row r="8" spans="1:11">
      <c r="A8" s="105"/>
      <c r="B8" s="108"/>
    </row>
    <row r="9" spans="1:11">
      <c r="A9" s="93"/>
      <c r="B9" s="105"/>
    </row>
    <row r="10" spans="1:11">
      <c r="A10" s="105"/>
      <c r="B10" s="105"/>
    </row>
    <row r="11" spans="1:11">
      <c r="A11" s="105"/>
      <c r="B11" s="105"/>
    </row>
    <row r="12" spans="1:11">
      <c r="A12" s="83"/>
      <c r="B12" s="105"/>
    </row>
    <row r="13" spans="1:11" ht="15" customHeight="1">
      <c r="A13" s="83"/>
      <c r="B13" s="105"/>
    </row>
    <row r="14" spans="1:11" ht="17.25" customHeight="1">
      <c r="A14" s="83"/>
      <c r="B14" s="105"/>
    </row>
    <row r="15" spans="1:11">
      <c r="A15" s="83"/>
      <c r="B15" s="105"/>
    </row>
    <row r="16" spans="1:11">
      <c r="A16" s="83"/>
      <c r="B16" s="105"/>
    </row>
    <row r="17" spans="1:2">
      <c r="A17" s="83"/>
      <c r="B17" s="105"/>
    </row>
    <row r="18" spans="1:2" ht="13.5">
      <c r="A18" s="74"/>
      <c r="B18" s="105"/>
    </row>
    <row r="19" spans="1:2">
      <c r="A19" s="83"/>
      <c r="B19" s="105"/>
    </row>
    <row r="20" spans="1:2">
      <c r="A20" s="83"/>
      <c r="B20" s="105"/>
    </row>
    <row r="21" spans="1:2">
      <c r="A21" s="83"/>
      <c r="B21" s="105"/>
    </row>
    <row r="22" spans="1:2" ht="17.25" customHeight="1">
      <c r="A22" s="104"/>
      <c r="B22" s="105"/>
    </row>
    <row r="23" spans="1:2">
      <c r="A23" s="83"/>
      <c r="B23" s="105"/>
    </row>
    <row r="24" spans="1:2">
      <c r="A24" s="83"/>
      <c r="B24" s="105"/>
    </row>
    <row r="25" spans="1:2">
      <c r="A25" s="83"/>
      <c r="B25" s="105"/>
    </row>
    <row r="26" spans="1:2">
      <c r="A26" s="83"/>
      <c r="B26" s="105"/>
    </row>
    <row r="27" spans="1:2">
      <c r="A27" s="83"/>
      <c r="B27" s="105"/>
    </row>
    <row r="28" spans="1:2">
      <c r="A28" s="83"/>
      <c r="B28" s="105"/>
    </row>
    <row r="30" spans="1:2" ht="13.5">
      <c r="A30" s="109" t="s">
        <v>673</v>
      </c>
      <c r="B30" s="33" t="s">
        <v>47</v>
      </c>
    </row>
    <row r="31" spans="1:2" ht="13.5">
      <c r="A31" s="34"/>
      <c r="B31" s="35" t="s">
        <v>679</v>
      </c>
    </row>
    <row r="32" spans="1:2" ht="13.5">
      <c r="B32" s="37" t="s">
        <v>48</v>
      </c>
    </row>
    <row r="33" spans="2:2">
      <c r="B33" s="35" t="s">
        <v>49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6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OP</vt:lpstr>
      <vt:lpstr>BU</vt:lpstr>
      <vt:lpstr>BS</vt:lpstr>
      <vt:lpstr>GT ind</vt:lpstr>
      <vt:lpstr>PK</vt:lpstr>
      <vt:lpstr>ZB</vt:lpstr>
      <vt:lpstr>BS!Print_Area</vt:lpstr>
      <vt:lpstr>'GT ind'!Print_Area</vt:lpstr>
      <vt:lpstr>PK!Print_Area</vt:lpstr>
      <vt:lpstr>BS!Print_Titles</vt:lpstr>
      <vt:lpstr>OP!Print_Titles</vt:lpstr>
      <vt:lpstr>PK!Print_Titles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Elvira Šabić</cp:lastModifiedBy>
  <cp:lastPrinted>2017-10-24T13:16:30Z</cp:lastPrinted>
  <dcterms:created xsi:type="dcterms:W3CDTF">2016-08-12T07:14:37Z</dcterms:created>
  <dcterms:modified xsi:type="dcterms:W3CDTF">2019-09-12T14:07:21Z</dcterms:modified>
</cp:coreProperties>
</file>