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AmerC\Desktop\Odnosi sa investitorima\Kvartalni izvještaji 2021. godine\III kvartal\"/>
    </mc:Choice>
  </mc:AlternateContent>
  <xr:revisionPtr revIDLastSave="0" documentId="13_ncr:1_{73DEAAC7-50CE-4F4C-82AB-4061D664B43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OP" sheetId="1" r:id="rId1"/>
    <sheet name="BU" sheetId="2" r:id="rId2"/>
    <sheet name="BS" sheetId="3" r:id="rId3"/>
    <sheet name="GT ind" sheetId="9" r:id="rId4"/>
    <sheet name="PK" sheetId="11" r:id="rId5"/>
    <sheet name="ZB" sheetId="7" r:id="rId6"/>
  </sheets>
  <externalReferences>
    <externalReference r:id="rId7"/>
  </externalReferences>
  <definedNames>
    <definedName name="Adresa">[1]UnosPod!$F$10</definedName>
    <definedName name="Br.dozvRacunov">[1]UnosPod!$AB$3</definedName>
    <definedName name="Datum_vrijeme">NOW()</definedName>
    <definedName name="Direktor">[1]UnosPod!$F$14</definedName>
    <definedName name="Djelatnost">[1]UnosPod!$F$15</definedName>
    <definedName name="Firma">[1]UnosPod!$F$8</definedName>
    <definedName name="GOD">2013</definedName>
    <definedName name="PoslGod">[1]Baza!$C$6</definedName>
    <definedName name="_xlnm.Print_Area" localSheetId="2">BS!$A$1:$K$162</definedName>
    <definedName name="_xlnm.Print_Area" localSheetId="3">'GT ind'!$A$1:$F$54</definedName>
    <definedName name="_xlnm.Print_Area" localSheetId="4">PK!$A$1:$J$29</definedName>
    <definedName name="_xlnm.Print_Titles" localSheetId="2">BS!$14:$19</definedName>
    <definedName name="_xlnm.Print_Titles" localSheetId="0">OP!$3:$3</definedName>
    <definedName name="Racunovoda">[1]UnosPod!$F$3</definedName>
    <definedName name="Sjedište">[1]UnosPod!$F$9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3" l="1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21" i="3"/>
  <c r="I50" i="11" l="1"/>
  <c r="J50" i="11"/>
  <c r="H50" i="11" l="1"/>
  <c r="L50" i="11"/>
  <c r="H139" i="3" l="1"/>
  <c r="H101" i="3" l="1"/>
  <c r="H107" i="3"/>
  <c r="H112" i="3"/>
  <c r="H118" i="3"/>
  <c r="H121" i="3"/>
  <c r="H131" i="3"/>
  <c r="H130" i="3" s="1"/>
  <c r="H146" i="3"/>
  <c r="I73" i="3"/>
  <c r="H28" i="3"/>
  <c r="I28" i="3"/>
  <c r="J28" i="3"/>
  <c r="I145" i="2"/>
  <c r="I102" i="2"/>
  <c r="I78" i="2"/>
  <c r="I67" i="2"/>
  <c r="I56" i="2"/>
  <c r="I49" i="2"/>
  <c r="I36" i="2"/>
  <c r="I33" i="2" s="1"/>
  <c r="I27" i="2"/>
  <c r="I23" i="2"/>
  <c r="I89" i="2" l="1"/>
  <c r="I124" i="2" s="1"/>
  <c r="I133" i="2" s="1"/>
  <c r="I144" i="2" s="1"/>
  <c r="I171" i="2" s="1"/>
  <c r="I22" i="2"/>
  <c r="I168" i="2" l="1"/>
  <c r="I174" i="2" s="1"/>
  <c r="I175" i="2"/>
  <c r="I172" i="2"/>
  <c r="H67" i="2" l="1"/>
  <c r="J73" i="3" l="1"/>
  <c r="I67" i="3"/>
  <c r="H22" i="3"/>
  <c r="J22" i="3"/>
  <c r="I22" i="3"/>
  <c r="J41" i="3"/>
  <c r="I41" i="3"/>
  <c r="H41" i="3"/>
  <c r="J50" i="3"/>
  <c r="I50" i="3"/>
  <c r="H50" i="3"/>
  <c r="J56" i="3"/>
  <c r="I56" i="3"/>
  <c r="H56" i="3"/>
  <c r="J64" i="3"/>
  <c r="I64" i="3"/>
  <c r="H64" i="3"/>
  <c r="J67" i="3"/>
  <c r="H67" i="3"/>
  <c r="H73" i="3"/>
  <c r="H27" i="2"/>
  <c r="H102" i="2"/>
  <c r="H23" i="2"/>
  <c r="H36" i="2"/>
  <c r="H49" i="2"/>
  <c r="H56" i="2"/>
  <c r="H78" i="2"/>
  <c r="H145" i="2"/>
  <c r="E50" i="11"/>
  <c r="H92" i="3"/>
  <c r="H91" i="3" l="1"/>
  <c r="H33" i="2"/>
  <c r="H89" i="2"/>
  <c r="I63" i="3"/>
  <c r="H21" i="3"/>
  <c r="J63" i="3"/>
  <c r="H63" i="3"/>
  <c r="I21" i="3"/>
  <c r="J21" i="3"/>
  <c r="H62" i="2"/>
  <c r="H22" i="2"/>
  <c r="J55" i="3" l="1"/>
  <c r="J85" i="3" s="1"/>
  <c r="I55" i="3"/>
  <c r="H55" i="3"/>
  <c r="H47" i="2"/>
  <c r="H156" i="3"/>
  <c r="H158" i="3" l="1"/>
  <c r="H85" i="3"/>
  <c r="I85" i="3"/>
  <c r="I87" i="3" s="1"/>
  <c r="J87" i="3"/>
  <c r="H124" i="2"/>
  <c r="H129" i="2" s="1"/>
  <c r="H87" i="3" l="1"/>
  <c r="H133" i="2"/>
  <c r="H144" i="2" l="1"/>
  <c r="H168" i="2" l="1"/>
  <c r="H171" i="2"/>
  <c r="H172" i="2" l="1"/>
  <c r="H175" i="2"/>
  <c r="H174" i="2"/>
</calcChain>
</file>

<file path=xl/sharedStrings.xml><?xml version="1.0" encoding="utf-8"?>
<sst xmlns="http://schemas.openxmlformats.org/spreadsheetml/2006/main" count="766" uniqueCount="658">
  <si>
    <t>OPĆI PODACI</t>
  </si>
  <si>
    <t>Obrazac OEI-PD</t>
  </si>
  <si>
    <t>Tabela A</t>
  </si>
  <si>
    <t xml:space="preserve">Opis </t>
  </si>
  <si>
    <t xml:space="preserve">Sadržaj </t>
  </si>
  <si>
    <t>Registarski broj emitenta u registru kod Komisije:</t>
  </si>
  <si>
    <t>1. PODACI O IDENTITETU EMITENTA</t>
  </si>
  <si>
    <t>Punu i skraćenu firmu emitenta</t>
  </si>
  <si>
    <t>Bosnalijek, farmaceutska i hemijska industrija, dioničko društvo;
Bosnalijek d.d.</t>
  </si>
  <si>
    <t>Puna adresa (poštanski broj, mjesto, ulica i broj)</t>
  </si>
  <si>
    <t>Jukićeva 53, 71000 Sarajevo</t>
  </si>
  <si>
    <t>Broj telefona i telefaksa</t>
  </si>
  <si>
    <t>tel: +387 33 254 401;
fax: +387 33 664 971</t>
  </si>
  <si>
    <t>E-mail adresa</t>
  </si>
  <si>
    <t>info@bosnalijek.ba</t>
  </si>
  <si>
    <t>Internet stranica</t>
  </si>
  <si>
    <t>www.bosnalijek.ba</t>
  </si>
  <si>
    <t>Djelatnost emitenta</t>
  </si>
  <si>
    <t>Proizvodnja i prodaja farmaceutskih proizvoda</t>
  </si>
  <si>
    <t>Broj uposlenih u emitentu</t>
  </si>
  <si>
    <t>Broj poslovnih jedinica i predstavništava emitenta</t>
  </si>
  <si>
    <t>Firma i sjedište vanjskog revizora emitenta</t>
  </si>
  <si>
    <t>Naznaku da li su finansijski izvještaji za period za koji se podnose revidirani od strane  vanjskog revizora</t>
  </si>
  <si>
    <t>Ne</t>
  </si>
  <si>
    <t xml:space="preserve">Ime i prezime članova odbora za reviziju </t>
  </si>
  <si>
    <t>2. INFORMACIJE O NADZORNOM ODBORU I UPRAVI EMITENTA</t>
  </si>
  <si>
    <t>Ime i prezime predsjednika i članova nadzornog odbora emitenta</t>
  </si>
  <si>
    <t xml:space="preserve">Imena i prezimena, funkcije članova uprave emitenat </t>
  </si>
  <si>
    <t xml:space="preserve">Broj dionica emitenta koji posjeduje svaki od članova nadzornog odbora i uprave i učešće ukupnog nominalnog iznosa ovih dionica u osnovnom kapitalu emitenta na početku i na kraju razdoblja za koje se izvještaj podnosi </t>
  </si>
  <si>
    <t>3. PODACI O DIONICAMA I DIONIČARIMA EMITENTA</t>
  </si>
  <si>
    <t>Ukupan broj dioničara na zadnji datum izvještajnog perioda</t>
  </si>
  <si>
    <t>Broj emitovanih dionica i nominalna cijena po dionici na zadnji datum izvještajnog perioda</t>
  </si>
  <si>
    <t xml:space="preserve">Ime i prezime svake fizičke osobe i firmu svake pravne osobe koja je vlasnik više od 5% dionica emitenta s pravom glasa na kraju izvještajnog perioda  </t>
  </si>
  <si>
    <t>4. PODACI O PRAVNIM OSOBAMA KOJE SU U VLASNIŠTVU EMITENTA</t>
  </si>
  <si>
    <t>Naziv pravnog lica u kojima emitent posjeduje više od 10% dionica ili vlasništva u kapitalu na kraju izvještajnog perioda, te naziv poslovnih jedinica/predstavništava emitenta</t>
  </si>
  <si>
    <t>5.PODACI O ODRŽANIM SKUPŠTINAMA EMITENTA U IZVJEŠTAJNOM PERIODU</t>
  </si>
  <si>
    <t xml:space="preserve">Datum i mjesto održavanja </t>
  </si>
  <si>
    <t>Dnevni red  skupštine</t>
  </si>
  <si>
    <t>Značajne odluke donesene na  skupštini</t>
  </si>
  <si>
    <t>6.BITNI DOGAĐAJI U IZVJEŠTAJNOM PERIODU</t>
  </si>
  <si>
    <t>Podaci o isplaćenoj dividendi i kamatama od vrijednosnih papira</t>
  </si>
  <si>
    <t>Podaci o emisiji vrijednosnih papira i  načinu upotrebe kapitala pribavljenog putem emisije vrijednosnih papira emitenta u izvještajnom periodu;</t>
  </si>
  <si>
    <t xml:space="preserve">Podaci o transakcijama imovinom u obimu većem od 10% vrijednosti ukupne imovine emitenata na dan transakcije navodeći činjenice koje su na to uticale  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</si>
  <si>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</si>
  <si>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</si>
  <si>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Izvještaj pripremio:</t>
  </si>
  <si>
    <t>Direktor emitenta:</t>
  </si>
  <si>
    <t>Nedim Uzunović</t>
  </si>
  <si>
    <t>Tabela B</t>
  </si>
  <si>
    <t xml:space="preserve">Naziv emitenta: </t>
  </si>
  <si>
    <t>Bosnalijek d.d.</t>
  </si>
  <si>
    <t xml:space="preserve">Sjedište: </t>
  </si>
  <si>
    <t>Šifra djelatnosti:</t>
  </si>
  <si>
    <t>21.20</t>
  </si>
  <si>
    <t xml:space="preserve">JIB: </t>
  </si>
  <si>
    <t>420059834009</t>
  </si>
  <si>
    <t xml:space="preserve">Matični broj: </t>
  </si>
  <si>
    <t>BILANS USPJEHA</t>
  </si>
  <si>
    <t xml:space="preserve">               - u KM-</t>
  </si>
  <si>
    <t xml:space="preserve">Grupa konta, konto </t>
  </si>
  <si>
    <t>P O Z I C I J A</t>
  </si>
  <si>
    <t>Bilješka</t>
  </si>
  <si>
    <t>Oznaka</t>
  </si>
  <si>
    <t>I Z N O S</t>
  </si>
  <si>
    <t>za AOP</t>
  </si>
  <si>
    <t>Tekuća</t>
  </si>
  <si>
    <t>Prethodna</t>
  </si>
  <si>
    <t>godina</t>
  </si>
  <si>
    <t>I. DOBIT ILI GUBITAK PERIODA</t>
  </si>
  <si>
    <t>POSLOVNI PRIHODI I RASHODI</t>
  </si>
  <si>
    <t>1.1.</t>
  </si>
  <si>
    <t>1. Prihodi od prodaje robe (203 do 205)</t>
  </si>
  <si>
    <t xml:space="preserve">    a) Prihodi od prodaje robe povezanim pravnim licima</t>
  </si>
  <si>
    <t xml:space="preserve">    b) Prihodi od prodaje robe na domaćem tržištu</t>
  </si>
  <si>
    <t>1.1.3.</t>
  </si>
  <si>
    <t xml:space="preserve">    c) Prihodi od prodaje robe na stranom tržištu</t>
  </si>
  <si>
    <t>2. Prihodi od prodaje učinaka (207 do 209)</t>
  </si>
  <si>
    <t xml:space="preserve">    a) Prihodi od prodaje učinaka povezanim pravnim licima</t>
  </si>
  <si>
    <t xml:space="preserve">    b) Prihodi od prodaje učinaka na domaćem tržištu</t>
  </si>
  <si>
    <t>1.1.2.</t>
  </si>
  <si>
    <t xml:space="preserve">    c) Prihodi od prodaje učinaka na stranom tržištu</t>
  </si>
  <si>
    <t>1.1.1.</t>
  </si>
  <si>
    <t>3. Prihodi od aktiviranja ili potrošnje robe i učinaka</t>
  </si>
  <si>
    <t>4. Ostali poslovni prihodi</t>
  </si>
  <si>
    <t>1. Nabavna vrijednost prodate robe</t>
  </si>
  <si>
    <t>1.2.5.</t>
  </si>
  <si>
    <t>2. Materijalni troškovi</t>
  </si>
  <si>
    <t>1.2.1.</t>
  </si>
  <si>
    <t>3. Troškovi plaća i ostalih ličnih primanja (216 do 218)</t>
  </si>
  <si>
    <t>520, 521</t>
  </si>
  <si>
    <t xml:space="preserve">    a) Troškovi plaća i naknada plaća zaposlenima</t>
  </si>
  <si>
    <t>1.2.2.</t>
  </si>
  <si>
    <t>523, 524</t>
  </si>
  <si>
    <t xml:space="preserve">    b) Troškovi ostalih primanja, naknada i prava zaposlenih</t>
  </si>
  <si>
    <t>527, 529</t>
  </si>
  <si>
    <t xml:space="preserve">    c) Troškovi naknada ostalim fizičkim licima</t>
  </si>
  <si>
    <t>4. Troškovi proizvodnih usluga</t>
  </si>
  <si>
    <t>1.2.3.</t>
  </si>
  <si>
    <t>540 do 542</t>
  </si>
  <si>
    <t>5. Amortizacija</t>
  </si>
  <si>
    <t>1.2.4.</t>
  </si>
  <si>
    <t>543 do 549</t>
  </si>
  <si>
    <t>6. Troškovi rezervisanja</t>
  </si>
  <si>
    <t>7. Nematerijalni troškovi</t>
  </si>
  <si>
    <t>1.2.6.</t>
  </si>
  <si>
    <t>poveć.11 i 12, ili 595</t>
  </si>
  <si>
    <t>Povećanje vrijednosti zaliha učinaka</t>
  </si>
  <si>
    <t>smanj.11 i 12, ili 596</t>
  </si>
  <si>
    <t>Smanjenje vrijednosti zaliha učinaka</t>
  </si>
  <si>
    <t>FINANSIJSKI PRIHODI I RASHODI</t>
  </si>
  <si>
    <t>1. Finansijski prihodi od povezanih pravnih lica</t>
  </si>
  <si>
    <t>2. Prihodi od kamata</t>
  </si>
  <si>
    <t>3. Pozitivne kursne razlike</t>
  </si>
  <si>
    <t>4. Prihodi od efekata valutne klauzule</t>
  </si>
  <si>
    <t>5. Prihodi od učešća u dobiti zajedničkih ulaganja</t>
  </si>
  <si>
    <t>6. Ostali finansijski prihodi</t>
  </si>
  <si>
    <t>1. Finansijski rashodi iz odnosa sa povezanim pr. licima</t>
  </si>
  <si>
    <t>2. Rashodi kamata</t>
  </si>
  <si>
    <t>3. Negativne kursne razlike</t>
  </si>
  <si>
    <t>4. Rashodi iz osnova valutne klauzule</t>
  </si>
  <si>
    <t>5. Ostali finansijski rashodi</t>
  </si>
  <si>
    <t>OSTALI PRIHODI I RASHODI</t>
  </si>
  <si>
    <t>bez 673</t>
  </si>
  <si>
    <t>1. Dobici od prodaje stalnih sredstava</t>
  </si>
  <si>
    <t>2. Dobici od prodaje investicijkih nekretnina</t>
  </si>
  <si>
    <t>3. Dobici od prodaje bioloških sredstava</t>
  </si>
  <si>
    <t>4. Dobici od prodaje učešća u kapitalu i vrijednosnih papira</t>
  </si>
  <si>
    <t>5. Dobici od prodaje materijala</t>
  </si>
  <si>
    <t>6. Viškovi</t>
  </si>
  <si>
    <t>7. Naplaćena otpisana potraživanja</t>
  </si>
  <si>
    <t>1.1.4.</t>
  </si>
  <si>
    <t>8. Prihodi po osnovu ugovorene zaštite od rizika</t>
  </si>
  <si>
    <t>9. Otpis obaveza, ukinuta rezervisanja i ostali prihodi</t>
  </si>
  <si>
    <t>bez 573</t>
  </si>
  <si>
    <t>1. Gubici od prodaje i rashodovanja stalnih sredstava</t>
  </si>
  <si>
    <t>2. Gubici od prodaje i rashodovanja investicijskih nekretnina</t>
  </si>
  <si>
    <t>3. Gubici od prodaje i rashodovanja bioloških sredstava</t>
  </si>
  <si>
    <t>4. Gubici od prodaje učešća u kapitalu i vrijednosnih papira</t>
  </si>
  <si>
    <t>5. Gubici od prodaje materijala</t>
  </si>
  <si>
    <t>6. Manjkovi</t>
  </si>
  <si>
    <t>7. Rashodi iz osnova zaštite od rizika</t>
  </si>
  <si>
    <t>8. Rashodi po osnovu ispravke vrijednosti i otpisa potraživanja</t>
  </si>
  <si>
    <t>9. Rashodi i gubici na zalihama i ostali rashodi</t>
  </si>
  <si>
    <t>PRIHODI I RASHODI OD USKLAĐIVANJA VRIJEDNOSTI SREDSTAVA (osim stalnih sredstava namijenjenih prodaji i sredstava obustavljenog poslovanja)</t>
  </si>
  <si>
    <t>68 bez 688</t>
  </si>
  <si>
    <t>1. Prihodi od usklađivanja vrijednosti nematerijalnih sredstava</t>
  </si>
  <si>
    <t>2. Prihodi od usklađivanja vrij. materijalnih stalnih sredstava</t>
  </si>
  <si>
    <t>3. Prihodi od usklađivanja vrijednosti investicijskih nekretnina za koje se obračunava amortizacija</t>
  </si>
  <si>
    <t>4. Prihodi od usklađivanja vrijednosti bioloških sredstava za koja se obračunava amortizacija</t>
  </si>
  <si>
    <t>5. Prihodi od usklađivanja vrijednosti dugoročnih finansijskih plasmana i finansijskih sredstava raspoloživih za prodaju</t>
  </si>
  <si>
    <t>6. Prihodi od usklađivanja vrijednosti zaliha</t>
  </si>
  <si>
    <t>7. Prihodi od usklađivanja vrijednosti kratkoročnih fin. plasmana</t>
  </si>
  <si>
    <t>8. Prihodi od usklađivanja vrijednosti kapitala (negativni goodwill)</t>
  </si>
  <si>
    <t>9. Prihodi od usklađivanja vrijednosti ostalih sredstava</t>
  </si>
  <si>
    <t>58 bez 588</t>
  </si>
  <si>
    <t>1. Umanjenje vrijednosti nematerijalnih sredstava</t>
  </si>
  <si>
    <t>2. Umanjenje vrijednosti materijalnih stalnih sredstava</t>
  </si>
  <si>
    <t>3. Umanjenje. vrij. invest. nekretnina za koje se obračunava amort.</t>
  </si>
  <si>
    <t>4. Umanjenje vrij. bioloških sredstava za koja se obračunava amort.</t>
  </si>
  <si>
    <t>5. Umanjenje vrijednosti dugoročnih finansijskih plasmana i finansijskih sredstava raspoloživih za prodaju</t>
  </si>
  <si>
    <t>6. Umanjenje vrijednosti zaliha</t>
  </si>
  <si>
    <t>7. Umanjenje vrijednosti kratkoročnih finansijskih plasmana</t>
  </si>
  <si>
    <t>8. Umanjenje vrijednosti ostalih sredstava</t>
  </si>
  <si>
    <t>dio 64</t>
  </si>
  <si>
    <t>Povećanje vrijednosti investicijskih nekretnina koje se ne amortizuju</t>
  </si>
  <si>
    <t>Povećanje vrijednosti bioloških sredstava koja se ne amortizuju</t>
  </si>
  <si>
    <t>Povećanje vrijednosti ostalih stalnih sredstava koja se ne amortizuju</t>
  </si>
  <si>
    <t>Smanjenje vrijednosti investicijskih nekretnina koje se ne amortizuju</t>
  </si>
  <si>
    <t>Smanjenje vrijednosti bioloških sredstava koja se ne amortizuju</t>
  </si>
  <si>
    <t>Smanjenje vrijednosti ostalih stalnih sredstava koja se ne amortizuju</t>
  </si>
  <si>
    <t>690, 691</t>
  </si>
  <si>
    <t>Prihodi iz osnova promjene računovodstvenih politika i ispravki neznačajnih grešaka iz ranijih perioda</t>
  </si>
  <si>
    <t>590, 591</t>
  </si>
  <si>
    <t>Rashodi iz osnova promjene računovodstvenih politika i ispravki neznačajnih grešaka iz ranijih perioda</t>
  </si>
  <si>
    <t>DOBIT ILI GUBITAK NEPREKINUTOG POSLOVANJA</t>
  </si>
  <si>
    <t xml:space="preserve">Dobit neprekinutog poslovanja prije poreza </t>
  </si>
  <si>
    <t>(242-243+264-265+293-294+295-296) &gt; 0</t>
  </si>
  <si>
    <t>Gubitak neprekinutog poslovanja prije poreza</t>
  </si>
  <si>
    <t>(242-243+264-265+293-294+295-296) &lt; 0</t>
  </si>
  <si>
    <t>POREZ NA DOBIT NEPREKINUTOG POSLOVANJA</t>
  </si>
  <si>
    <t>dio 721</t>
  </si>
  <si>
    <t>Porezni rashodi perioda</t>
  </si>
  <si>
    <t>dio 722</t>
  </si>
  <si>
    <t>Odloženi porezni rashodi perioda</t>
  </si>
  <si>
    <t>Odloženi porezni prihodi perioda</t>
  </si>
  <si>
    <t>NETO DOBIT ILI GUBITAK NEPREKINUTOG POSLOVANJA</t>
  </si>
  <si>
    <t>DOBIT ILI GUBITAK OD PREKINUTOG POSLOVANJA</t>
  </si>
  <si>
    <t>673 i 688</t>
  </si>
  <si>
    <t>Prihodi i dobici iz osnova prodaje i usklađivanja vrijednosti sredstava namijenjenih prodaji i obustavljenog poslovanja</t>
  </si>
  <si>
    <t>573 i 588</t>
  </si>
  <si>
    <t>Rashodi i gubici iz osnova prodaje i usklađivanja vrijednosti sredstava namijenjenih prodaji i obustavljenog poslovanja</t>
  </si>
  <si>
    <t>dio 72</t>
  </si>
  <si>
    <t>Porez na dobit od prekinutog poslovanja</t>
  </si>
  <si>
    <t>NETO DOBIT ILI GUBITAK PERIODA</t>
  </si>
  <si>
    <t>Međudividende i druge raspodjele dobiti u toku perioda</t>
  </si>
  <si>
    <t>II. OSTALA SVEOBUHVATNA DOBIT ILI GUBITAK</t>
  </si>
  <si>
    <t>DOBICI UTVRĐENI DIREKTNO U KAPITALU (315 do 320)</t>
  </si>
  <si>
    <t>1. Dobici od realizacije revalorizacionih rezervi stalnih sredstava</t>
  </si>
  <si>
    <t>2. Dobici od promjene fer vrijednosti finansijsih sredstava raspoloživih za prodaju</t>
  </si>
  <si>
    <t>3. Dobici iz osnova prevođenja finansijskih izvještaja inostranog poslovanja</t>
  </si>
  <si>
    <t>4. Aktuarski dobici po planovima definisanih primanja</t>
  </si>
  <si>
    <t>5. Dobici iz osnova efektivnog dijela zaštite novčanog toka</t>
  </si>
  <si>
    <t>6. Ostali nerealizovani dobici i dobici utvrđeni direktno u kapitalu</t>
  </si>
  <si>
    <t>GUBICI UTVRĐENI DIREKTNO U KAPITALU (322 do 326)</t>
  </si>
  <si>
    <t>1. Gubici od promjene fer vrijednosti finansijsih sredstava raspoloživih za prodaju</t>
  </si>
  <si>
    <t>2. Gubici iz osnova prevođenja finansijskih izvještaja inostranog poslovanja</t>
  </si>
  <si>
    <t>3. Aktuarski gubici po planovima definisanih primanja</t>
  </si>
  <si>
    <t>4. Gubici iz osnova efektivnog dijela zaštite novčanog toka</t>
  </si>
  <si>
    <t>5. Ostali nerealizovani gubici i gubici utvrđeni direktno u kapitalu</t>
  </si>
  <si>
    <t xml:space="preserve"> </t>
  </si>
  <si>
    <t>Obračunati odloženi porez na ostalu sveobuhvatnu dobit</t>
  </si>
  <si>
    <t>Neto dobit/gubitak perioda prema vlasništvu (311 ili 312)</t>
  </si>
  <si>
    <t xml:space="preserve">    a) vlasnicima matice</t>
  </si>
  <si>
    <t xml:space="preserve">    b) vlasnicima manjinskih interesa</t>
  </si>
  <si>
    <t>Ukupna neto sveobuhv. dobit/gubitak prema vlasništvu (332 ili 333)</t>
  </si>
  <si>
    <t>Zarada po dionici:</t>
  </si>
  <si>
    <t xml:space="preserve">    a) obična</t>
  </si>
  <si>
    <t xml:space="preserve">    b) razrijeđena</t>
  </si>
  <si>
    <t>Prosječan broj zaposlenih:</t>
  </si>
  <si>
    <t xml:space="preserve">    - na bazi sati rada</t>
  </si>
  <si>
    <t xml:space="preserve">    - na bazi stanja krajem svakog mjeseca</t>
  </si>
  <si>
    <t>U Sarajevu,</t>
  </si>
  <si>
    <t>Direktor Društva</t>
  </si>
  <si>
    <t>M.P.</t>
  </si>
  <si>
    <t>Tabela C</t>
  </si>
  <si>
    <t>BILANS STANJA</t>
  </si>
  <si>
    <t xml:space="preserve"> - u KM</t>
  </si>
  <si>
    <t>Grupa konta,  konto</t>
  </si>
  <si>
    <t>IZNOS</t>
  </si>
  <si>
    <t>tekuće godine</t>
  </si>
  <si>
    <t>prethodne</t>
  </si>
  <si>
    <t>godine (neto)</t>
  </si>
  <si>
    <t>Bruto</t>
  </si>
  <si>
    <t>Ispravka vrijednosti</t>
  </si>
  <si>
    <t>NETO (5 – 6)</t>
  </si>
  <si>
    <t>AKTIVA</t>
  </si>
  <si>
    <r>
      <t>A) STALNA SREDSTVA I DUGOROČNI PLASMANI</t>
    </r>
    <r>
      <rPr>
        <i/>
        <sz val="10"/>
        <rFont val="Times New Roman"/>
        <family val="1"/>
      </rPr>
      <t xml:space="preserve"> (002+008+014+015+020+021+030+033)</t>
    </r>
  </si>
  <si>
    <t>2.1.</t>
  </si>
  <si>
    <t>01</t>
  </si>
  <si>
    <r>
      <t xml:space="preserve">I. Nematerijalna sredstva </t>
    </r>
    <r>
      <rPr>
        <i/>
        <sz val="10"/>
        <rFont val="Times New Roman"/>
        <family val="1"/>
      </rPr>
      <t>(003 do 007)</t>
    </r>
  </si>
  <si>
    <t>010</t>
  </si>
  <si>
    <t>1. Kapitalizirana ulaganja u razvoj</t>
  </si>
  <si>
    <t>011</t>
  </si>
  <si>
    <t>2. Koncesije, patenti, licence i druga prava</t>
  </si>
  <si>
    <t>012</t>
  </si>
  <si>
    <t>3. Goodwill</t>
  </si>
  <si>
    <t>013, 014</t>
  </si>
  <si>
    <t>4. Ostala nematerijalna sredstva</t>
  </si>
  <si>
    <t>015, 017</t>
  </si>
  <si>
    <t>5. Avansi i nematerijalna sredstva u pripremi</t>
  </si>
  <si>
    <t>02</t>
  </si>
  <si>
    <r>
      <t xml:space="preserve">II. Nekretnine, postrojenja i oprema </t>
    </r>
    <r>
      <rPr>
        <i/>
        <sz val="10"/>
        <rFont val="Times New Roman"/>
        <family val="1"/>
      </rPr>
      <t>(009 do 013)</t>
    </r>
  </si>
  <si>
    <t>020</t>
  </si>
  <si>
    <t>1. Zemljište</t>
  </si>
  <si>
    <t>021</t>
  </si>
  <si>
    <t>2. Građevinski objekti</t>
  </si>
  <si>
    <t>022 do 024</t>
  </si>
  <si>
    <t>3. Postrojenja i oprema</t>
  </si>
  <si>
    <t>026</t>
  </si>
  <si>
    <t>5. Stambene zgrade i stanovi</t>
  </si>
  <si>
    <t>025, 027</t>
  </si>
  <si>
    <t>6. Avansi i nekretnine, postrojenja i oprema u pripremi</t>
  </si>
  <si>
    <t>2.1.1.</t>
  </si>
  <si>
    <t>03</t>
  </si>
  <si>
    <t>III. Investicijske nekretnine</t>
  </si>
  <si>
    <t>04</t>
  </si>
  <si>
    <r>
      <t xml:space="preserve">IV. Biološka sredstva </t>
    </r>
    <r>
      <rPr>
        <i/>
        <sz val="10"/>
        <rFont val="Times New Roman"/>
        <family val="1"/>
      </rPr>
      <t>(016 do 019)</t>
    </r>
  </si>
  <si>
    <t>040</t>
  </si>
  <si>
    <t>1. Šume</t>
  </si>
  <si>
    <t>041</t>
  </si>
  <si>
    <t>2. Višegodišnji zasadi</t>
  </si>
  <si>
    <t>042</t>
  </si>
  <si>
    <t>3. Osnovno stado</t>
  </si>
  <si>
    <t>045, 047</t>
  </si>
  <si>
    <t>4. Avansi i biološka sredstva u pripremi</t>
  </si>
  <si>
    <t>05</t>
  </si>
  <si>
    <t>V. Ostala (specifična) stalna materijalna sredstva</t>
  </si>
  <si>
    <t>06</t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</si>
  <si>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Dugoročni finansijski plasmani </t>
    </r>
    <r>
      <rPr>
        <i/>
        <sz val="10"/>
        <rFont val="Times New Roman"/>
        <family val="1"/>
      </rPr>
      <t>(022 do 029)</t>
    </r>
  </si>
  <si>
    <t>060</t>
  </si>
  <si>
    <t>1. Učešća u kapitalu povezanih pravnih lica</t>
  </si>
  <si>
    <t>061</t>
  </si>
  <si>
    <t>2. Učešća u kapitalu drugih pravnih lica</t>
  </si>
  <si>
    <t>062</t>
  </si>
  <si>
    <t>3. Dugoročni krediti dati povezanim pravnim licima</t>
  </si>
  <si>
    <t>063</t>
  </si>
  <si>
    <t>4. Dugoročni krediti dati u zemlji</t>
  </si>
  <si>
    <t>064</t>
  </si>
  <si>
    <t>5. Dugoročni krediti dati u inostranstvo</t>
  </si>
  <si>
    <t>065</t>
  </si>
  <si>
    <t>6. Finansijska sredstva raspoloživa za prodaju</t>
  </si>
  <si>
    <t>066</t>
  </si>
  <si>
    <t>7. Finansijska sredstva koja se drže do roka dospijeća</t>
  </si>
  <si>
    <t>068</t>
  </si>
  <si>
    <t>8. Ostali dugoročni finansijski plasmani</t>
  </si>
  <si>
    <t>07</t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</si>
  <si>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Druga dugoročna potraživanja </t>
    </r>
    <r>
      <rPr>
        <i/>
        <sz val="10"/>
        <rFont val="Times New Roman"/>
        <family val="1"/>
      </rPr>
      <t>(031+032)</t>
    </r>
  </si>
  <si>
    <t>070</t>
  </si>
  <si>
    <t>1. Potraživanja od povezanih pravnih lica</t>
  </si>
  <si>
    <t>071 do 078</t>
  </si>
  <si>
    <t>2. Ostala dugoročna potraživanja</t>
  </si>
  <si>
    <t>091, 098</t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</si>
  <si>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Dugoročna razgraničenja</t>
    </r>
  </si>
  <si>
    <t>2.2.7.</t>
  </si>
  <si>
    <t>090</t>
  </si>
  <si>
    <t>B) ODLOŽENA POREZNA SREDSTVA</t>
  </si>
  <si>
    <r>
      <t>C) TEKUĆA SREDSTVA</t>
    </r>
    <r>
      <rPr>
        <i/>
        <sz val="10"/>
        <rFont val="Times New Roman"/>
        <family val="1"/>
      </rPr>
      <t xml:space="preserve"> (036+043)</t>
    </r>
  </si>
  <si>
    <t>10 do 15</t>
  </si>
  <si>
    <r>
      <t xml:space="preserve">I. Zalihe i sredstva namijenjena prodaji </t>
    </r>
    <r>
      <rPr>
        <i/>
        <sz val="10"/>
        <rFont val="Times New Roman"/>
        <family val="1"/>
      </rPr>
      <t>(037 do 042)</t>
    </r>
  </si>
  <si>
    <t>2.2.4.</t>
  </si>
  <si>
    <t>1. Sirovine, materijal, rezervni dijelovi i sitan inventar</t>
  </si>
  <si>
    <t>2. Proizvodnja u toku, poluproizvodi i nedovršene usluge</t>
  </si>
  <si>
    <t>3. Gotovi proizvodi</t>
  </si>
  <si>
    <t>2.2.3.</t>
  </si>
  <si>
    <t>4. Roba</t>
  </si>
  <si>
    <t>5. Stalna sr. namijenjena prodaji i obustavljeno poslovanje</t>
  </si>
  <si>
    <t>6. Dati avansi</t>
  </si>
  <si>
    <r>
      <t xml:space="preserve">II. Gotovina, kratkoročna potraživanja i kratkoročni plasmani </t>
    </r>
    <r>
      <rPr>
        <i/>
        <sz val="10"/>
        <rFont val="Times New Roman"/>
        <family val="1"/>
      </rPr>
      <t>(044+047+053+061+062)</t>
    </r>
  </si>
  <si>
    <t>1. Gotovina i gotovinski ekvivalenti (045+046)</t>
  </si>
  <si>
    <t>2.2.6.</t>
  </si>
  <si>
    <t>20 bez 207</t>
  </si>
  <si>
    <t xml:space="preserve">    a) Gotovina</t>
  </si>
  <si>
    <t xml:space="preserve">    b) Gotovinski ekvivalenti</t>
  </si>
  <si>
    <t>21, 22, 23</t>
  </si>
  <si>
    <t>2. Kratkoročna potraživanja (048 do 052)</t>
  </si>
  <si>
    <t>2.2.5.</t>
  </si>
  <si>
    <t xml:space="preserve">    a) Kupci - povezana pravna lica</t>
  </si>
  <si>
    <t xml:space="preserve">    b) Kupci u zemlji</t>
  </si>
  <si>
    <t>2.2.2.</t>
  </si>
  <si>
    <t xml:space="preserve">    c) Kupci u inostranstvu</t>
  </si>
  <si>
    <t>2.2.1.</t>
  </si>
  <si>
    <t xml:space="preserve">    d) Potraživanja iz specifičnih poslova</t>
  </si>
  <si>
    <t xml:space="preserve">    e) Druga kratkoročna potraživanja</t>
  </si>
  <si>
    <t>3. Kratkoročni finansijski plasmani (054 do 060)</t>
  </si>
  <si>
    <t xml:space="preserve">    a) Kratkoročni krediti povezanim pravnim licima</t>
  </si>
  <si>
    <t xml:space="preserve">    b) Kratkoročni krediti dati u zemlji</t>
  </si>
  <si>
    <t xml:space="preserve">    c) Kratkoročni krediti dati u inostranstvo</t>
  </si>
  <si>
    <t>243, 244</t>
  </si>
  <si>
    <t xml:space="preserve">    d) Kratkoročni dio dugoročnih plasmana</t>
  </si>
  <si>
    <t xml:space="preserve">    e) Finansijska sredstva namijenjena trgovanju</t>
  </si>
  <si>
    <t xml:space="preserve">    f) Druga finansijska sredstva po fer vrijednosti</t>
  </si>
  <si>
    <t xml:space="preserve">    g) Ostali kratkoročni plasmani</t>
  </si>
  <si>
    <t>4. Potraživanja za PDV</t>
  </si>
  <si>
    <t>28 bez 288</t>
  </si>
  <si>
    <t>5. Aktivna vremenska razgraničenja</t>
  </si>
  <si>
    <t>D) ODLOŽENA POREZNA SREDSTVA</t>
  </si>
  <si>
    <t>E) GUBITAK IZNAD VISINE KAPITALA</t>
  </si>
  <si>
    <r>
      <t>POSLOVNA AKTIVA</t>
    </r>
    <r>
      <rPr>
        <i/>
        <sz val="10"/>
        <rFont val="Times New Roman"/>
        <family val="1"/>
      </rPr>
      <t xml:space="preserve"> (001+034+035+063+064)</t>
    </r>
  </si>
  <si>
    <t>Vanbilansna aktiva</t>
  </si>
  <si>
    <t>Ukupno aktiva (065+066)</t>
  </si>
  <si>
    <t>PASIVA</t>
  </si>
  <si>
    <t xml:space="preserve">Iznos tekuće godina </t>
  </si>
  <si>
    <t xml:space="preserve">Iznos predhodne godine </t>
  </si>
  <si>
    <r>
      <t xml:space="preserve">A) KAPITAL </t>
    </r>
    <r>
      <rPr>
        <i/>
        <sz val="10"/>
        <rFont val="Times New Roman"/>
        <family val="1"/>
      </rPr>
      <t>(102-109+110+111+114+115-116+117-122-127)</t>
    </r>
  </si>
  <si>
    <t>2.3.</t>
  </si>
  <si>
    <r>
      <t xml:space="preserve">I. Osnovni kapital </t>
    </r>
    <r>
      <rPr>
        <i/>
        <sz val="10"/>
        <rFont val="Times New Roman"/>
        <family val="1"/>
      </rPr>
      <t>(103 do 108)</t>
    </r>
  </si>
  <si>
    <t>1. Dionički kapital</t>
  </si>
  <si>
    <t>2. Udjeli članova društva sa ograničenom odgovornošću</t>
  </si>
  <si>
    <t>3. Zadružni udjeli</t>
  </si>
  <si>
    <t>4. Ulozi</t>
  </si>
  <si>
    <t>5. Državni kapital</t>
  </si>
  <si>
    <t>6. Ostali osnovni kapital</t>
  </si>
  <si>
    <t>II. Upisani neuplaćeni kapital</t>
  </si>
  <si>
    <t>III. Emisiona premija</t>
  </si>
  <si>
    <r>
      <t xml:space="preserve">IV. Rezerve </t>
    </r>
    <r>
      <rPr>
        <i/>
        <sz val="10"/>
        <rFont val="Times New Roman"/>
        <family val="1"/>
      </rPr>
      <t>(112+113)</t>
    </r>
  </si>
  <si>
    <t>1. Zakonske rezerve</t>
  </si>
  <si>
    <t>2. Statutarne i druge rezerve</t>
  </si>
  <si>
    <t>dio 33</t>
  </si>
  <si>
    <t>V. Revalorizacione rezerve</t>
  </si>
  <si>
    <t>VI. Nerealizovani dobici</t>
  </si>
  <si>
    <t>VII. Nerealizovani gubici</t>
  </si>
  <si>
    <r>
      <t xml:space="preserve">VIII. Neraspoređena dobit </t>
    </r>
    <r>
      <rPr>
        <i/>
        <sz val="10"/>
        <rFont val="Times New Roman"/>
        <family val="1"/>
      </rPr>
      <t>(118 do 121)</t>
    </r>
  </si>
  <si>
    <t>1. Neraspoređena dobit ranijih godina</t>
  </si>
  <si>
    <t>2. Neraspoređena dobit izvještajne godine</t>
  </si>
  <si>
    <t>3. Neraspoređeni višak prihoda ranijih godina</t>
  </si>
  <si>
    <t>4. Neraspoređeni višak prihoda izvještajne godine</t>
  </si>
  <si>
    <r>
      <t xml:space="preserve">IX. Gubitak do visine kapitala </t>
    </r>
    <r>
      <rPr>
        <i/>
        <sz val="10"/>
        <rFont val="Times New Roman"/>
        <family val="1"/>
      </rPr>
      <t>(123 do 126)</t>
    </r>
  </si>
  <si>
    <t>1. Gubitak ranijih godina</t>
  </si>
  <si>
    <t>2. Gubitak izvještajne godine</t>
  </si>
  <si>
    <t>3. Nepokriveni višak rashoda ranijih godina</t>
  </si>
  <si>
    <t>4. Nepokriveni višak rashoda izvještajne godine</t>
  </si>
  <si>
    <t>X. Otkupljene vlastite dionice i udjeli</t>
  </si>
  <si>
    <t>dio 40</t>
  </si>
  <si>
    <r>
      <t xml:space="preserve">B) DUGOROČNA REZERVISANJA </t>
    </r>
    <r>
      <rPr>
        <i/>
        <sz val="10"/>
        <rFont val="Times New Roman"/>
        <family val="1"/>
      </rPr>
      <t>(129+130)</t>
    </r>
  </si>
  <si>
    <t>1. Dugoročna rezervisanja za troškove i rizike</t>
  </si>
  <si>
    <t>2. Dugoročna razgraničenja</t>
  </si>
  <si>
    <r>
      <t xml:space="preserve">C) DUGOROČNE OBAVEZE </t>
    </r>
    <r>
      <rPr>
        <i/>
        <sz val="10"/>
        <rFont val="Times New Roman"/>
        <family val="1"/>
      </rPr>
      <t>(132 do 138)</t>
    </r>
  </si>
  <si>
    <t>1. Obaveze koje se mogu konvertovati u kapital</t>
  </si>
  <si>
    <t>2. Obaveze prema povezanim pravnim licima</t>
  </si>
  <si>
    <t>3. Obaveze po dugoročnim vrijednosnim papirima</t>
  </si>
  <si>
    <t>413, 414</t>
  </si>
  <si>
    <t>4. Dugoročni krediti</t>
  </si>
  <si>
    <t>2.4.1.</t>
  </si>
  <si>
    <t>415, 416</t>
  </si>
  <si>
    <t>5. Dugoročne obaveze po finansijskom lizingu</t>
  </si>
  <si>
    <t>6. Dugor. obaveze po fer vrijednosti kroz račun dobiti i gubitka</t>
  </si>
  <si>
    <t>7. Ostale dugoročne obaveze</t>
  </si>
  <si>
    <t>D) ODLOŽENE POREZNE OBAVEZE</t>
  </si>
  <si>
    <r>
      <t xml:space="preserve">E) KRATKOROČNE OBAVEZE </t>
    </r>
    <r>
      <rPr>
        <i/>
        <sz val="10"/>
        <rFont val="Times New Roman"/>
        <family val="1"/>
      </rPr>
      <t>(141+149+155+156+160+161+162+163)</t>
    </r>
  </si>
  <si>
    <r>
      <t xml:space="preserve">I. Kratkoročne finansijske obaveze </t>
    </r>
    <r>
      <rPr>
        <i/>
        <sz val="10"/>
        <rFont val="Times New Roman"/>
        <family val="1"/>
      </rPr>
      <t>(142 do 148)</t>
    </r>
  </si>
  <si>
    <t>1. Obaveze prema povezanim pravnim licima</t>
  </si>
  <si>
    <t>2. Obaveze po kratkoročnim vrijednosnim papirima</t>
  </si>
  <si>
    <t>3. Kratkoročni krediti uzeti u zemlji</t>
  </si>
  <si>
    <t>2.4.2.</t>
  </si>
  <si>
    <t>4. Kratkoročni krediti uzeti u inostranstvu</t>
  </si>
  <si>
    <t>424, 425</t>
  </si>
  <si>
    <t>5. Kratkoročni dio dugoročnih obaveza</t>
  </si>
  <si>
    <t>2.4.4.</t>
  </si>
  <si>
    <t>6. Kratk. Obaveze po fer vrijednosti kroz račun dobiti i gubitka</t>
  </si>
  <si>
    <t>7. Ostale kratkoročne finansijske obaveze</t>
  </si>
  <si>
    <r>
      <t xml:space="preserve">II. Obaveze iz poslovanja </t>
    </r>
    <r>
      <rPr>
        <i/>
        <sz val="10"/>
        <rFont val="Times New Roman"/>
        <family val="1"/>
      </rPr>
      <t>(150 do 154)</t>
    </r>
  </si>
  <si>
    <t>1. Primljeni avansi, depoziti i kaucije</t>
  </si>
  <si>
    <t>2. Dobavljači - povezana pravna lica</t>
  </si>
  <si>
    <t>3. Dobavljači u zemlji</t>
  </si>
  <si>
    <t>4. Dobavljači u inostranstvu</t>
  </si>
  <si>
    <t>2.4.3.</t>
  </si>
  <si>
    <t>5. Ostale obaveze iz poslovanja</t>
  </si>
  <si>
    <t>III. Obaveze iz specifičnih poslova</t>
  </si>
  <si>
    <r>
      <t xml:space="preserve">IV. Obaveze po osnovu plaća, naknada i ostalih primanja zaposlenih </t>
    </r>
    <r>
      <rPr>
        <i/>
        <sz val="10"/>
        <rFont val="Times New Roman"/>
        <family val="1"/>
      </rPr>
      <t>(157 do 159)</t>
    </r>
  </si>
  <si>
    <t>450 do 452</t>
  </si>
  <si>
    <t>1. Obaveze po osnovu plaća i naknada plaća</t>
  </si>
  <si>
    <t>453 do 455</t>
  </si>
  <si>
    <t>2. Obaveze po osnovu naknada plaća koje se refundiraju</t>
  </si>
  <si>
    <t>456 do 458</t>
  </si>
  <si>
    <t>3. Obaveze za ostala primanja zaposlenih</t>
  </si>
  <si>
    <t>V. Druge obaveze</t>
  </si>
  <si>
    <t>VI. Obaveze za PDV</t>
  </si>
  <si>
    <t>48 bez 481</t>
  </si>
  <si>
    <t>VII. Obaveze za ostale poreze i druge dažbine</t>
  </si>
  <si>
    <t>VIII. Obaveze za porez na dobit</t>
  </si>
  <si>
    <t>49 bez 495</t>
  </si>
  <si>
    <t>F) PASIVNA VREMENSKA RAZGRANIČENJA</t>
  </si>
  <si>
    <t>G) ODLOŽENE POREZNE OBAVEZE</t>
  </si>
  <si>
    <r>
      <t xml:space="preserve">POSLOVNA PASIVA </t>
    </r>
    <r>
      <rPr>
        <i/>
        <sz val="10"/>
        <rFont val="Times New Roman"/>
        <family val="1"/>
      </rPr>
      <t>(101+128+131+139+140+164+165)</t>
    </r>
  </si>
  <si>
    <t>Vanbilansna pasiva</t>
  </si>
  <si>
    <t>Ukupno pasiva (166+167)</t>
  </si>
  <si>
    <t>Tabela D</t>
  </si>
  <si>
    <t xml:space="preserve">         IZVJEŠTAJ O GOTOVINSKIM TOKOVIMA</t>
  </si>
  <si>
    <t xml:space="preserve">        INDIREKTNA METODA</t>
  </si>
  <si>
    <t>u KM</t>
  </si>
  <si>
    <t>R.Br.</t>
  </si>
  <si>
    <t>O P I S</t>
  </si>
  <si>
    <t>Ozn. (+,-)</t>
  </si>
  <si>
    <t>Oznaka za AOP</t>
  </si>
  <si>
    <t>Tekuća godina</t>
  </si>
  <si>
    <t>A. GOTOVINSKI TOKOVI IZ POSLOVNIH   AKTIVNOSTI</t>
  </si>
  <si>
    <t>1.</t>
  </si>
  <si>
    <t>Neto dobit (gubitak) za period</t>
  </si>
  <si>
    <t>Usklađenje za:</t>
  </si>
  <si>
    <t>2.</t>
  </si>
  <si>
    <t>Amortizacija / vrijednost usklađenja nematerijalnih sredstava</t>
  </si>
  <si>
    <t>+</t>
  </si>
  <si>
    <t>3.</t>
  </si>
  <si>
    <t>Gubici (dobici) od otuđenja nematerijalnih sredstava</t>
  </si>
  <si>
    <t>+(-)</t>
  </si>
  <si>
    <t>4.</t>
  </si>
  <si>
    <t>Amortizacija / vrijednost usklađenja materijalnih sredstava</t>
  </si>
  <si>
    <t>5.</t>
  </si>
  <si>
    <t>Gubici (dobici) od otuđenja materijalnih sredstava</t>
  </si>
  <si>
    <t>6.</t>
  </si>
  <si>
    <t>Usklađenja iz osnova dugoročnih finansijskih sredstava</t>
  </si>
  <si>
    <t>7.</t>
  </si>
  <si>
    <t>Nerealizovani rashodi (prihodi) od kursnih razlika</t>
  </si>
  <si>
    <t>8.</t>
  </si>
  <si>
    <t>Ostala usklađenja za negotovinske stavke i gotovinski tokovi koji se odnose na ulagačke i finansijske aktivnosti</t>
  </si>
  <si>
    <t>9.</t>
  </si>
  <si>
    <r>
      <t xml:space="preserve">Ukupno </t>
    </r>
    <r>
      <rPr>
        <i/>
        <sz val="10"/>
        <rFont val="Times New Roman"/>
        <family val="1"/>
      </rPr>
      <t>(2 do 8)</t>
    </r>
  </si>
  <si>
    <t>10.</t>
  </si>
  <si>
    <t>Smanjenje (povećanje) zaliha</t>
  </si>
  <si>
    <t>11.</t>
  </si>
  <si>
    <t>Smanjenje (povećanje) potraživanja od prodaje</t>
  </si>
  <si>
    <t>12.</t>
  </si>
  <si>
    <t>Smanjenje (povećanje) drugih potraživanja</t>
  </si>
  <si>
    <t>13.</t>
  </si>
  <si>
    <t>Smanjenje (povećanje) aktivnih vremenskih razgraničenja</t>
  </si>
  <si>
    <t>14.</t>
  </si>
  <si>
    <t>Povećanje (smanjenje) obaveza prema dobavljačima</t>
  </si>
  <si>
    <t>15.</t>
  </si>
  <si>
    <t>Povećanje (smanjenje) drugih obaveza</t>
  </si>
  <si>
    <t>16.</t>
  </si>
  <si>
    <t>Povećanje (smanjenje) pasivnih vremenskih razgraničenja</t>
  </si>
  <si>
    <t>17.</t>
  </si>
  <si>
    <r>
      <t xml:space="preserve">Ukupno </t>
    </r>
    <r>
      <rPr>
        <i/>
        <sz val="10"/>
        <rFont val="Times New Roman"/>
        <family val="1"/>
      </rPr>
      <t>(10 do 16)</t>
    </r>
  </si>
  <si>
    <t>18.</t>
  </si>
  <si>
    <r>
      <t xml:space="preserve">Neto gotovinski tok iz poslovnih aktivnosti </t>
    </r>
    <r>
      <rPr>
        <i/>
        <sz val="10"/>
        <rFont val="Times New Roman"/>
        <family val="1"/>
      </rPr>
      <t>(1+9+17)</t>
    </r>
  </si>
  <si>
    <t>B. GOVINSKI TOKOVI IZ ULAGAČKIH AKTIVNOSTI</t>
  </si>
  <si>
    <t>19.</t>
  </si>
  <si>
    <r>
      <t xml:space="preserve">Prilivi gotovine iz ulagačkih aktivnosti </t>
    </r>
    <r>
      <rPr>
        <i/>
        <sz val="10"/>
        <rFont val="Times New Roman"/>
        <family val="1"/>
      </rPr>
      <t>(20 do 25)</t>
    </r>
  </si>
  <si>
    <t>20.</t>
  </si>
  <si>
    <t>Prilivi iz osnova kratkoročnih finansijskih plasmana</t>
  </si>
  <si>
    <t>21.</t>
  </si>
  <si>
    <t>Prilivi iz osnova prodaje dionica i udjela</t>
  </si>
  <si>
    <t>22.</t>
  </si>
  <si>
    <t>Prilivi iz osnova prodaje stalnih sredstava</t>
  </si>
  <si>
    <t>23.</t>
  </si>
  <si>
    <t>Prilivi iz osnova kamata</t>
  </si>
  <si>
    <t>24.</t>
  </si>
  <si>
    <t>Prilivi od dividendi i učešća u dobiti</t>
  </si>
  <si>
    <t>25.</t>
  </si>
  <si>
    <t>Prilivi iz osnova ostalih dugoročnih finansijskih plasmana</t>
  </si>
  <si>
    <t>26.</t>
  </si>
  <si>
    <r>
      <t xml:space="preserve">Odlivi gotovine iz ulagačkih aktivnosti </t>
    </r>
    <r>
      <rPr>
        <i/>
        <sz val="10"/>
        <rFont val="Times New Roman"/>
        <family val="1"/>
      </rPr>
      <t>(27 do 30)</t>
    </r>
  </si>
  <si>
    <t>27.</t>
  </si>
  <si>
    <t>Odlivi iz osnova kratkoročnih finansijskih plasmana</t>
  </si>
  <si>
    <t>-</t>
  </si>
  <si>
    <t>28.</t>
  </si>
  <si>
    <t>Odlivi iz osnova kupovine dionica i udjela</t>
  </si>
  <si>
    <t>29.</t>
  </si>
  <si>
    <t>Odlivi iz osnova kupovine stalnih sredstava</t>
  </si>
  <si>
    <t>30.</t>
  </si>
  <si>
    <t>Odlivi iz osnova ostalih dugoročnih finansijskih plasmana</t>
  </si>
  <si>
    <r>
      <t xml:space="preserve">Neto priliv gotovine iz ulagačkih aktivnosti </t>
    </r>
    <r>
      <rPr>
        <i/>
        <sz val="10"/>
        <rFont val="Times New Roman"/>
        <family val="1"/>
      </rPr>
      <t>(19-26)</t>
    </r>
  </si>
  <si>
    <t>32.</t>
  </si>
  <si>
    <r>
      <t xml:space="preserve">Neto odliv gotovine iz ulagačkih aktivnosti </t>
    </r>
    <r>
      <rPr>
        <i/>
        <sz val="10"/>
        <rFont val="Times New Roman"/>
        <family val="1"/>
      </rPr>
      <t>(26-19)</t>
    </r>
  </si>
  <si>
    <t>C. GOTOVINSKI TOKOVI IZ FINANSIJSKIH AKTIVNOSTI</t>
  </si>
  <si>
    <t>33.</t>
  </si>
  <si>
    <r>
      <t xml:space="preserve">Prilivi gotovine iz finansijskih aktivnosti </t>
    </r>
    <r>
      <rPr>
        <i/>
        <sz val="10"/>
        <rFont val="Times New Roman"/>
        <family val="1"/>
      </rPr>
      <t>(34 do 37)</t>
    </r>
  </si>
  <si>
    <t>34.</t>
  </si>
  <si>
    <t>Prilivi iz osnova povećanja osnovnog kapitala</t>
  </si>
  <si>
    <t>35.</t>
  </si>
  <si>
    <t>Prilivi iz osnova dugoročnih kredita</t>
  </si>
  <si>
    <t>36.</t>
  </si>
  <si>
    <t>Prilivi iz osnova kratkoročnih kredita</t>
  </si>
  <si>
    <t>37.</t>
  </si>
  <si>
    <t>Prilivi iz osnova ostalih dugoročnih i kratkoročnih obaveza</t>
  </si>
  <si>
    <t>38.</t>
  </si>
  <si>
    <r>
      <t xml:space="preserve">Odlivi gotovine iz finansijskih aktivnosti </t>
    </r>
    <r>
      <rPr>
        <i/>
        <sz val="10"/>
        <rFont val="Times New Roman"/>
        <family val="1"/>
      </rPr>
      <t>(39 do 44)</t>
    </r>
  </si>
  <si>
    <t>39.</t>
  </si>
  <si>
    <t>Odlivi iz osnova otkupa vlastitih dionica i udjela</t>
  </si>
  <si>
    <t>40.</t>
  </si>
  <si>
    <t>Odlivi iz osnova dugoročnih kredita</t>
  </si>
  <si>
    <t>41.</t>
  </si>
  <si>
    <t>Odlivi iz osnova kratkoročnih kredita</t>
  </si>
  <si>
    <t>42.</t>
  </si>
  <si>
    <t>Odlivi iz osnova finansijskog lizinga</t>
  </si>
  <si>
    <t>43.</t>
  </si>
  <si>
    <t>Odlivi iz osnova isplaćenih dividendi</t>
  </si>
  <si>
    <t>44.</t>
  </si>
  <si>
    <t>Odlivi iz osnova ostalih dugoročnih i kratkoročnih obaveza</t>
  </si>
  <si>
    <t>45.</t>
  </si>
  <si>
    <r>
      <t xml:space="preserve">Neto priliv gotovine iz finansijskih aktivnosti </t>
    </r>
    <r>
      <rPr>
        <i/>
        <sz val="10"/>
        <rFont val="Times New Roman"/>
        <family val="1"/>
      </rPr>
      <t>(33-38)</t>
    </r>
  </si>
  <si>
    <t>46.</t>
  </si>
  <si>
    <r>
      <t xml:space="preserve">Neto odliv gotovine iz finansijskih aktivnosti </t>
    </r>
    <r>
      <rPr>
        <i/>
        <sz val="10"/>
        <rFont val="Times New Roman"/>
        <family val="1"/>
      </rPr>
      <t>(38-33)</t>
    </r>
  </si>
  <si>
    <t>47.</t>
  </si>
  <si>
    <t>D. UKUPNI PRILIVI GOTOVINE (18+31+45)</t>
  </si>
  <si>
    <t>48.</t>
  </si>
  <si>
    <t>E. UKUPNI ODLIVI GOTOVINE (18+32+46)</t>
  </si>
  <si>
    <t>49.</t>
  </si>
  <si>
    <t>F. NETO PRILIV GOTOVINE (47-48)</t>
  </si>
  <si>
    <t>50.</t>
  </si>
  <si>
    <t>G. NETO ODLIV GOTOVINE (48-47)</t>
  </si>
  <si>
    <t>51.</t>
  </si>
  <si>
    <t>H. Gotovina na početku izvještajnog perioda</t>
  </si>
  <si>
    <t>52.</t>
  </si>
  <si>
    <t>I. Pozitivne kursne razlike iz osnova preračuna gotovine</t>
  </si>
  <si>
    <t>53.</t>
  </si>
  <si>
    <t>J. Negativne kursne razlike iz osnova preračuna gotovine</t>
  </si>
  <si>
    <t>54.</t>
  </si>
  <si>
    <t>K. Gotovina na kraju izvještajnog perioda (51+49-50+52-53)</t>
  </si>
  <si>
    <t>Tabela F</t>
  </si>
  <si>
    <t>IZVJEŠTAJ O PROMJENAMA NA KAPITALU</t>
  </si>
  <si>
    <t>VRSTA PROMJENE NA KAPITALU</t>
  </si>
  <si>
    <t>DIO KAPITALA KOJI PRIPADA VLASNICIMA MATIČNOG PRIVREDNOG DRUŠTVA</t>
  </si>
  <si>
    <t>MANJINSKI INTERES</t>
  </si>
  <si>
    <t>UKUPNI KAPITAL (8+9)</t>
  </si>
  <si>
    <t>Dionički kapital i udjeli u društvu sa ograničenom odgovornošću</t>
  </si>
  <si>
    <t>Revalorizacione rezerve                      (MRS 16 MRS 21 i MRS 38)</t>
  </si>
  <si>
    <t>Nerealizovani dobici/gubici po osnovu finansijskih sredstava raspoloživih za prodaju</t>
  </si>
  <si>
    <t>Ostale rezerve (emisiona premija, zakonske i statutarne rezerve, zaštita gotovinskih tokova)</t>
  </si>
  <si>
    <t>Akumulirana neraspoređena dobit / nepokriveni gubitak</t>
  </si>
  <si>
    <t>UKUPNO (3+4±5±6±7)</t>
  </si>
  <si>
    <t>(MRS 16, MRS 21 i MRS 38)</t>
  </si>
  <si>
    <t>(3+4±5±6±7)</t>
  </si>
  <si>
    <t>2. Efekti promjena u računovodstvenim politikama</t>
  </si>
  <si>
    <t>3. Efekti ispravki grešaka</t>
  </si>
  <si>
    <t>5. Efekti revalorizacije materijalnih i nematerijalnih sredstava</t>
  </si>
  <si>
    <t>7. Kursne razlike nastale prevođenjem finansijskih izvještaja u drugu valutu prezentacije</t>
  </si>
  <si>
    <t>8. Neto dobit/gubitak perioda iskazan u bilansu uspjeha</t>
  </si>
  <si>
    <t>9. Neto dobici/gubici perioda priznati direktno u kapitalu</t>
  </si>
  <si>
    <t>10. Objavljene dividende i drugi oblici raspodjele dobiti i pokriće gubitka</t>
  </si>
  <si>
    <t>11. Emisija dioničkog kapitala i drugi oblici povećanja ili smanjenje osnovnog kapitala</t>
  </si>
  <si>
    <t>13. Efekti promjena u računovodstvenim politikama</t>
  </si>
  <si>
    <t>14. Efekti ispravki grešaka</t>
  </si>
  <si>
    <t>16. Efekti revalorizacije materijalnih i nematerijalnih sredstava</t>
  </si>
  <si>
    <t>17. Nerealizovani dobici/gubici po osnovu finansijskih sredstava raspoloživih za prodaju</t>
  </si>
  <si>
    <t>18. Kursne razlike nastale prevođenjem finansijskih izvještaja u drugu valutu prezentacije</t>
  </si>
  <si>
    <t>19. Neto dobit/gubitak perioda iskazan u bilansu uspjeha</t>
  </si>
  <si>
    <t>20. Neto dobici/gubici perioda priznati direktno u kapitalu</t>
  </si>
  <si>
    <t>21. Objavljene dividende i drugi oblici raspodjele dobiti i pokriće gubitka</t>
  </si>
  <si>
    <t>22. Emisija dioničkog kapitala i drugi oblici povećanja ili smanjenje osnovnog kapitala</t>
  </si>
  <si>
    <t>(915±916±917±918±919±920-921+922)</t>
  </si>
  <si>
    <t xml:space="preserve"> Naziv emitenta: Bosnalijek d.d.</t>
  </si>
  <si>
    <t>Zabilješke i komentari uprave neophodni za bolje i jasnije razumjevanje podataka prezentiranih u Tabelama A, B, C, D, E i F obrazca OEI-PD</t>
  </si>
  <si>
    <t>Tabela G</t>
  </si>
  <si>
    <t>Pozicija na koju se odnosi komentar ili zabilješka</t>
  </si>
  <si>
    <t>Komentar ili zabilješka</t>
  </si>
  <si>
    <t>Poslovni prihodi (202+206+210+211)</t>
  </si>
  <si>
    <t>Poslovni rashodi (213+214+215+219+220+221+222-223+224)</t>
  </si>
  <si>
    <t>Dobit od poslovnih aktivnosti (201-212)</t>
  </si>
  <si>
    <t>Gubitak od poslovnih aktivnosti (212-201)</t>
  </si>
  <si>
    <t>Finansijski prihodi (228 do 233)</t>
  </si>
  <si>
    <t>Finansijski rashodi (235 do 239)</t>
  </si>
  <si>
    <t>Dobit od finansijskih aktivnosti (227-234)</t>
  </si>
  <si>
    <t>Gubitak od finansijskih aktivnosti (234-227)</t>
  </si>
  <si>
    <t>Dobit redovne aktivnosti (225-226+240-241) &gt; 0</t>
  </si>
  <si>
    <t>Gubitak redovne aktivnosti (225-226+240-241) &lt; 0</t>
  </si>
  <si>
    <t>Ostali prihodi i dobici, osim iz osnova stalnih sredstava namijenjenih prodaji i obustavljenog poslovanja (245 do 253)</t>
  </si>
  <si>
    <t>Ostali rashodi u gubici, osim iz osnova stalnih sredstava namijenjenih prodaji i obustavljenog poslovanja (255 do 263)</t>
  </si>
  <si>
    <t>Dobit po osnovu ostalih prihoda i rashoda (244-254)</t>
  </si>
  <si>
    <t>Gubitak po osnovu ostalih prihoda i rashoda (254-244)</t>
  </si>
  <si>
    <t>Prihodi iz osnova usklađivanja vrijednosti (267 do 275)</t>
  </si>
  <si>
    <t>Rashodi iz osnova usklađivanja vrijednosti (277 do 284)</t>
  </si>
  <si>
    <t>Povećanje vrijednosti specifičnih stalnih sredstava (286 do 288)</t>
  </si>
  <si>
    <t>Smanjenje vrijednosti specifičnih stalnih sredstava (290 do 292)</t>
  </si>
  <si>
    <t>Dobit od usklađivanja vrijednosti (266-276+285-289) &gt; 0</t>
  </si>
  <si>
    <t>Gubitak od usklađivanja vrijednosti (266-276+285-289) &lt; 0</t>
  </si>
  <si>
    <t>Neto dobit neprekinutog poslovanja (297-298-299-300+301) &gt; 0</t>
  </si>
  <si>
    <t>Neto gubitak neprekinutog poslovanja (297-298-299-300+301) &lt; 0</t>
  </si>
  <si>
    <t>Dobit od prekinutog poslovanja (304-305)</t>
  </si>
  <si>
    <t>Gubitak od prekinutog poslovanja (305-304)</t>
  </si>
  <si>
    <t>Neto dobit od prekinutog poslovanja (306-307-308) &gt; 0</t>
  </si>
  <si>
    <t>Neto gubitak od prekinutog poslovanja (306-307-308) &lt; 0</t>
  </si>
  <si>
    <t>Neto dobit perioda (302-303+309-310) &gt; 0</t>
  </si>
  <si>
    <t>Neto gubitak perioda (302-303+309-310) &lt; 0</t>
  </si>
  <si>
    <t>Ostala sveobuhvatna dobit prije poreza (314-321)</t>
  </si>
  <si>
    <t>Ostali sveobuhvatni gubitak prije poreza (321-314)</t>
  </si>
  <si>
    <t>Neto ostala sveobuhvatna dobit (327-328-329) &gt; 0</t>
  </si>
  <si>
    <t>Neto ostali sveobuhvatni gubitak (327-328-329) &lt; 0</t>
  </si>
  <si>
    <t>Ukupna neto sveobuhvatna dobit perioda (311-312+330-331) &gt; 0</t>
  </si>
  <si>
    <t>Ukupni neto sveobuhvatni gubitak perioda (311-312+330-331) &lt; 0</t>
  </si>
  <si>
    <t xml:space="preserve">Nedim Uzunović - Direktor Društva;
Adnan Hadžić- Izvršni direktor za finansije;                Mirela Spahić - Izvršni direktor za operacije                                                                                                 </t>
  </si>
  <si>
    <t xml:space="preserve">8.596.256 redovnih dionica sa nominalnom cijenom od 10,00 KM i
441.431 dionica za zaposlene nominalne vrijednosti 10,00 KM </t>
  </si>
  <si>
    <t>- Privredno društvo Bosnalijek d.o.o. Beograd 100%                   - Bosnalijek d.o.o. Moskva  100%                                                   - BL Pharma Deutschland GmbH   100%                                        - Bosnalijek d.o.o. Hrvatska 100%                                                 - Bosnalijek DOOEL Skopje 100%                                             - Pharmamed d.o.o. 30%                                                                 - Predstavništvo u Hrvatska                                                               - Predstavniptvo u Crnoj Gori                                                        -  Predstavništvo u Srbiji                                                                 - Predstavništvo u Rusiji                                                                  -  Predstavništvo u Moldavija                                                             - Predstavništvo u Makedonija                                                     - Predstavništvo na Kosovo                                                                 - Predstavništvo u Albaniji                                                                - Predstavništvo u Ukraijini</t>
  </si>
  <si>
    <t>Prethodna godina</t>
  </si>
  <si>
    <t>Direktor</t>
  </si>
  <si>
    <t>6. Nerealizovani dobici/gubici po osnovu finansijskih sredstava raspoloživih za prodaju</t>
  </si>
  <si>
    <t xml:space="preserve">a) Donošenje odluke o rasporedu dobiti i isplati dividendi </t>
  </si>
  <si>
    <t>2 podružnice u BiH,
5 preduzeća u inostranstvu i
9 predstavništva u inostranstvu</t>
  </si>
  <si>
    <t xml:space="preserve">                                                                                                                           KBC Euro Credit Capital (MLT) - 23,67%                          AS Holding – 15,56%   
 Sberbank dd BiH - 9,13%</t>
  </si>
  <si>
    <t>1. Stanje na dan 31. 12. 2019. godine</t>
  </si>
  <si>
    <t>4. Ponovo iskazano stanje na dan 31. 12. 2019, odnosno 01.01.2020 godine (901±902±903)</t>
  </si>
  <si>
    <r>
      <t xml:space="preserve">12. Stanje na dan 31. 12. 2020., </t>
    </r>
    <r>
      <rPr>
        <i/>
        <sz val="10"/>
        <rFont val="Times New Roman"/>
        <family val="1"/>
      </rPr>
      <t>(904±905±906±907±908±909-910+911)</t>
    </r>
  </si>
  <si>
    <t>15. Ponovo iskazano stanje na dan 31. 12. 2020,</t>
  </si>
  <si>
    <r>
      <t xml:space="preserve">odnosno 01. 01. 2021. godine </t>
    </r>
    <r>
      <rPr>
        <i/>
        <sz val="10"/>
        <rFont val="Times New Roman"/>
        <family val="1"/>
      </rPr>
      <t>(912±913±914)</t>
    </r>
  </si>
  <si>
    <t>Haris Jahić                                                                                                                                  Mirzet Ribić                                                                                Edis Boloban</t>
  </si>
  <si>
    <t>Edin Dizdar - Predsjednik; (član od 25.03. do 27.05.21)
Bernadin Alagić - član; (Predjsednik od 25.03.
Mirna Sijerčić - član(do 27.05.);
Vedad Tuzović - član                                                         Nedim Rizvanović - član                                                 Madžid Avdagić - član; (od 27.05.)                                 Samir Telibečirovič - član (od 27.05.)</t>
  </si>
  <si>
    <t xml:space="preserve">NO: Edin Dizdar - Predsjednik (do 25.03. od 25.03. Član, do 27.05.) 0 (na početku perioda) i 0 (na kraju perioda); 
Bernadin Alagić - član (Predsjednik od 25.03.) 0 i 0;
Mirna Sijerčić  - član 1.845 i 1.845 (član do 27.05.); 
Vedad Tuzović - član 1000 i 1.000;                                               Nedim Rizvanović - član 0 i 0;                                       Madžid Avdagić - član 0 i 0 (član od 27.05.)                 Samir Telibečirović - član 1.077 i 1.077 (član od 27.05.)
UPRAVA:  Nedim Uzunović - Direktor 43.450 i 43.450;
Adnan Hadžić - Izvršni direktor za finansije 23.000 i 23.000;                                                                                 Mirela Spahić - Izvršni direktor za operacije 19.000 i 19.000                                                                                                                                                                                            </t>
  </si>
  <si>
    <t>Elvira Šabić</t>
  </si>
  <si>
    <t>od 01.01. do 30.09.2021. godine</t>
  </si>
  <si>
    <t>na dan 30.09.2021. godine</t>
  </si>
  <si>
    <t>za period od 01.01. do 30.09.2021 godine</t>
  </si>
  <si>
    <t>za period koji se završava na dan 30.09.2021. godine</t>
  </si>
  <si>
    <t>Isplaćena dividenda u periodu od 01.01. do 30.09.2021. godine iznosi   4.479.333 KM</t>
  </si>
  <si>
    <t>Dana 31.10.2021. godine</t>
  </si>
  <si>
    <t>Dana 31.10.2021 godine</t>
  </si>
  <si>
    <t>U Sarajevu, 31.10.2021. godine</t>
  </si>
  <si>
    <t>Dana 31.10.2021.</t>
  </si>
  <si>
    <t xml:space="preserve">23. Stanje na dan 30.09.2021 godine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</si>
</sst>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k_n"/>
    <numFmt numFmtId="165" formatCode="_(* #,##0_);_(* \(#,##0\);_(* &quot;-&quot;??_);_(@_)"/>
  </numFmts>
  <fonts count="11">
    <font>
      <sz val="10"/>
      <name val="CRO_Dutch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  <charset val="238"/>
    </font>
    <font>
      <i/>
      <sz val="10"/>
      <name val="CRO_Dutch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0"/>
      <name val="CRO_Dutch"/>
    </font>
    <font>
      <b/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61">
    <xf numFmtId="0" fontId="0" fillId="0" borderId="0" xfId="0"/>
    <xf numFmtId="0" fontId="3" fillId="0" borderId="0" xfId="1" applyFont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3" fillId="0" borderId="0" xfId="0" applyFont="1" applyAlignment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1" applyFont="1" applyAlignment="1"/>
    <xf numFmtId="0" fontId="3" fillId="2" borderId="1" xfId="1" applyFont="1" applyFill="1" applyBorder="1" applyAlignment="1">
      <alignment horizontal="center"/>
    </xf>
    <xf numFmtId="0" fontId="3" fillId="0" borderId="2" xfId="0" applyFont="1" applyBorder="1" applyAlignment="1">
      <alignment horizontal="justify" vertical="top" wrapText="1"/>
    </xf>
    <xf numFmtId="0" fontId="4" fillId="0" borderId="2" xfId="1" applyFont="1" applyBorder="1"/>
    <xf numFmtId="0" fontId="3" fillId="0" borderId="3" xfId="1" applyFont="1" applyBorder="1" applyAlignment="1">
      <alignment horizontal="left" vertical="center"/>
    </xf>
    <xf numFmtId="0" fontId="4" fillId="0" borderId="3" xfId="1" applyFont="1" applyBorder="1"/>
    <xf numFmtId="0" fontId="4" fillId="0" borderId="3" xfId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3" fontId="4" fillId="0" borderId="4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5" xfId="1" applyFont="1" applyBorder="1" applyAlignment="1">
      <alignment horizontal="center" vertical="center" wrapText="1"/>
    </xf>
    <xf numFmtId="0" fontId="3" fillId="0" borderId="6" xfId="1" applyFont="1" applyBorder="1"/>
    <xf numFmtId="0" fontId="5" fillId="0" borderId="0" xfId="2" applyNumberFormat="1" applyFont="1" applyAlignment="1">
      <alignment vertical="center"/>
    </xf>
    <xf numFmtId="0" fontId="3" fillId="0" borderId="0" xfId="1" applyFont="1" applyBorder="1"/>
    <xf numFmtId="0" fontId="4" fillId="0" borderId="6" xfId="1" applyFont="1" applyBorder="1" applyAlignment="1">
      <alignment horizontal="center" wrapText="1"/>
    </xf>
    <xf numFmtId="0" fontId="4" fillId="0" borderId="0" xfId="1" applyFont="1" applyBorder="1"/>
    <xf numFmtId="0" fontId="3" fillId="0" borderId="0" xfId="1" applyFont="1" applyAlignment="1">
      <alignment wrapText="1"/>
    </xf>
    <xf numFmtId="0" fontId="4" fillId="0" borderId="0" xfId="0" applyFont="1"/>
    <xf numFmtId="0" fontId="3" fillId="0" borderId="7" xfId="1" applyFont="1" applyFill="1" applyBorder="1" applyAlignment="1">
      <alignment horizontal="right"/>
    </xf>
    <xf numFmtId="0" fontId="3" fillId="0" borderId="0" xfId="0" applyFont="1"/>
    <xf numFmtId="0" fontId="4" fillId="0" borderId="7" xfId="0" applyFont="1" applyFill="1" applyBorder="1"/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Alignment="1"/>
    <xf numFmtId="0" fontId="4" fillId="0" borderId="7" xfId="0" applyFont="1" applyBorder="1" applyAlignment="1">
      <alignment horizontal="right" vertical="top" wrapText="1"/>
    </xf>
    <xf numFmtId="3" fontId="4" fillId="0" borderId="0" xfId="0" applyNumberFormat="1" applyFont="1"/>
    <xf numFmtId="0" fontId="4" fillId="0" borderId="0" xfId="0" applyFont="1" applyAlignment="1">
      <alignment horizontal="center"/>
    </xf>
    <xf numFmtId="0" fontId="3" fillId="0" borderId="8" xfId="1" applyFont="1" applyFill="1" applyBorder="1" applyAlignment="1">
      <alignment horizontal="right"/>
    </xf>
    <xf numFmtId="0" fontId="4" fillId="3" borderId="8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7" fillId="0" borderId="7" xfId="0" applyFont="1" applyBorder="1" applyAlignment="1">
      <alignment horizontal="center" vertical="top" wrapText="1"/>
    </xf>
    <xf numFmtId="164" fontId="7" fillId="0" borderId="7" xfId="0" applyNumberFormat="1" applyFont="1" applyBorder="1" applyAlignment="1">
      <alignment horizontal="right" vertical="top" wrapText="1"/>
    </xf>
    <xf numFmtId="49" fontId="4" fillId="0" borderId="7" xfId="0" applyNumberFormat="1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right" vertical="top" wrapText="1"/>
    </xf>
    <xf numFmtId="164" fontId="8" fillId="0" borderId="7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vertical="top" wrapText="1"/>
    </xf>
    <xf numFmtId="164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165" fontId="7" fillId="0" borderId="7" xfId="0" applyNumberFormat="1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0" fontId="4" fillId="0" borderId="7" xfId="0" applyFont="1" applyBorder="1" applyAlignment="1">
      <alignment horizontal="justify" vertical="top" wrapText="1"/>
    </xf>
    <xf numFmtId="165" fontId="4" fillId="4" borderId="7" xfId="0" applyNumberFormat="1" applyFont="1" applyFill="1" applyBorder="1" applyAlignment="1">
      <alignment horizontal="right" vertical="top" wrapText="1"/>
    </xf>
    <xf numFmtId="0" fontId="3" fillId="0" borderId="0" xfId="1" applyFont="1" applyFill="1" applyBorder="1" applyAlignment="1">
      <alignment horizontal="right"/>
    </xf>
    <xf numFmtId="0" fontId="4" fillId="0" borderId="7" xfId="0" applyFont="1" applyBorder="1"/>
    <xf numFmtId="0" fontId="4" fillId="0" borderId="7" xfId="0" applyFont="1" applyBorder="1" applyAlignment="1">
      <alignment horizontal="center" vertical="top" textRotation="90" wrapText="1"/>
    </xf>
    <xf numFmtId="0" fontId="4" fillId="0" borderId="7" xfId="0" applyFont="1" applyBorder="1" applyAlignment="1">
      <alignment vertical="top" textRotation="90" wrapText="1"/>
    </xf>
    <xf numFmtId="3" fontId="4" fillId="0" borderId="7" xfId="0" applyNumberFormat="1" applyFont="1" applyBorder="1" applyAlignment="1">
      <alignment vertical="top" wrapText="1"/>
    </xf>
    <xf numFmtId="165" fontId="4" fillId="0" borderId="0" xfId="0" applyNumberFormat="1" applyFont="1"/>
    <xf numFmtId="0" fontId="4" fillId="0" borderId="0" xfId="0" applyFont="1" applyFill="1" applyBorder="1" applyAlignment="1">
      <alignment vertical="top" wrapText="1"/>
    </xf>
    <xf numFmtId="0" fontId="3" fillId="2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justify" vertical="top" wrapText="1"/>
    </xf>
    <xf numFmtId="0" fontId="4" fillId="0" borderId="7" xfId="1" applyFont="1" applyBorder="1"/>
    <xf numFmtId="0" fontId="3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right"/>
    </xf>
    <xf numFmtId="0" fontId="3" fillId="0" borderId="6" xfId="1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/>
    <xf numFmtId="164" fontId="4" fillId="0" borderId="0" xfId="0" applyNumberFormat="1" applyFont="1"/>
    <xf numFmtId="49" fontId="4" fillId="0" borderId="4" xfId="1" applyNumberFormat="1" applyFont="1" applyBorder="1" applyAlignment="1">
      <alignment horizontal="center" vertical="center" wrapText="1"/>
    </xf>
    <xf numFmtId="4" fontId="4" fillId="0" borderId="0" xfId="1" applyNumberFormat="1" applyFont="1"/>
    <xf numFmtId="0" fontId="4" fillId="4" borderId="3" xfId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Border="1"/>
    <xf numFmtId="0" fontId="4" fillId="0" borderId="15" xfId="0" applyFont="1" applyBorder="1"/>
    <xf numFmtId="0" fontId="4" fillId="0" borderId="7" xfId="0" applyFont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vertical="top" wrapText="1"/>
    </xf>
    <xf numFmtId="3" fontId="4" fillId="0" borderId="7" xfId="0" applyNumberFormat="1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Fill="1" applyBorder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7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justify" vertical="top" wrapText="1"/>
    </xf>
    <xf numFmtId="0" fontId="3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15" xfId="0" applyFont="1" applyFill="1" applyBorder="1"/>
    <xf numFmtId="0" fontId="4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/>
    <xf numFmtId="0" fontId="4" fillId="0" borderId="9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right" vertical="top" wrapText="1"/>
    </xf>
    <xf numFmtId="16" fontId="4" fillId="0" borderId="7" xfId="0" applyNumberFormat="1" applyFont="1" applyFill="1" applyBorder="1" applyAlignment="1">
      <alignment horizontal="center" vertical="top" wrapText="1"/>
    </xf>
    <xf numFmtId="3" fontId="7" fillId="0" borderId="7" xfId="0" applyNumberFormat="1" applyFont="1" applyFill="1" applyBorder="1" applyAlignment="1">
      <alignment horizontal="right" vertical="top" wrapText="1"/>
    </xf>
    <xf numFmtId="3" fontId="8" fillId="0" borderId="7" xfId="0" applyNumberFormat="1" applyFont="1" applyFill="1" applyBorder="1" applyAlignment="1">
      <alignment horizontal="right" vertical="top" wrapText="1"/>
    </xf>
    <xf numFmtId="0" fontId="8" fillId="0" borderId="7" xfId="0" applyFont="1" applyFill="1" applyBorder="1" applyAlignment="1">
      <alignment horizontal="right" vertical="top" wrapText="1"/>
    </xf>
    <xf numFmtId="3" fontId="7" fillId="0" borderId="7" xfId="0" applyNumberFormat="1" applyFont="1" applyFill="1" applyBorder="1" applyAlignment="1">
      <alignment vertical="top" wrapText="1"/>
    </xf>
    <xf numFmtId="0" fontId="7" fillId="0" borderId="7" xfId="0" applyFont="1" applyFill="1" applyBorder="1" applyAlignment="1">
      <alignment horizontal="right" vertical="top" wrapText="1"/>
    </xf>
    <xf numFmtId="3" fontId="7" fillId="0" borderId="7" xfId="0" applyNumberFormat="1" applyFont="1" applyFill="1" applyBorder="1"/>
    <xf numFmtId="0" fontId="4" fillId="0" borderId="0" xfId="0" applyFont="1" applyFill="1" applyBorder="1" applyAlignment="1">
      <alignment horizontal="left"/>
    </xf>
    <xf numFmtId="0" fontId="8" fillId="0" borderId="0" xfId="0" applyFont="1" applyFill="1" applyBorder="1"/>
    <xf numFmtId="165" fontId="8" fillId="0" borderId="7" xfId="0" applyNumberFormat="1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center"/>
    </xf>
    <xf numFmtId="0" fontId="4" fillId="0" borderId="8" xfId="0" applyFont="1" applyFill="1" applyBorder="1" applyAlignment="1">
      <alignment vertical="top" wrapText="1"/>
    </xf>
    <xf numFmtId="0" fontId="8" fillId="0" borderId="8" xfId="0" applyFont="1" applyFill="1" applyBorder="1" applyAlignment="1">
      <alignment horizontal="right" vertical="top" wrapText="1"/>
    </xf>
    <xf numFmtId="0" fontId="4" fillId="0" borderId="10" xfId="0" applyFont="1" applyFill="1" applyBorder="1" applyAlignment="1">
      <alignment horizontal="center" vertical="top" wrapText="1"/>
    </xf>
    <xf numFmtId="3" fontId="4" fillId="0" borderId="7" xfId="0" applyNumberFormat="1" applyFont="1" applyBorder="1"/>
    <xf numFmtId="3" fontId="4" fillId="0" borderId="0" xfId="0" applyNumberFormat="1" applyFont="1" applyFill="1"/>
    <xf numFmtId="0" fontId="4" fillId="0" borderId="0" xfId="0" applyFont="1" applyBorder="1"/>
    <xf numFmtId="0" fontId="4" fillId="0" borderId="16" xfId="0" applyFont="1" applyBorder="1"/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wrapText="1"/>
    </xf>
    <xf numFmtId="0" fontId="4" fillId="0" borderId="11" xfId="0" applyFont="1" applyBorder="1"/>
    <xf numFmtId="0" fontId="4" fillId="0" borderId="18" xfId="0" applyFont="1" applyBorder="1" applyAlignment="1">
      <alignment horizontal="center" vertical="top" wrapText="1"/>
    </xf>
    <xf numFmtId="3" fontId="4" fillId="0" borderId="7" xfId="0" applyNumberFormat="1" applyFont="1" applyFill="1" applyBorder="1" applyAlignment="1">
      <alignment horizontal="right" vertical="top" wrapText="1"/>
    </xf>
    <xf numFmtId="4" fontId="4" fillId="0" borderId="0" xfId="0" applyNumberFormat="1" applyFont="1"/>
    <xf numFmtId="3" fontId="4" fillId="0" borderId="7" xfId="0" applyNumberFormat="1" applyFont="1" applyBorder="1" applyAlignment="1">
      <alignment horizontal="right" vertical="top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3" fontId="7" fillId="0" borderId="8" xfId="0" applyNumberFormat="1" applyFont="1" applyFill="1" applyBorder="1" applyAlignment="1">
      <alignment horizontal="right" vertical="top" wrapText="1"/>
    </xf>
    <xf numFmtId="3" fontId="7" fillId="0" borderId="5" xfId="0" applyNumberFormat="1" applyFont="1" applyFill="1" applyBorder="1" applyAlignment="1">
      <alignment horizontal="righ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top" wrapText="1"/>
    </xf>
    <xf numFmtId="0" fontId="4" fillId="0" borderId="11" xfId="0" applyFont="1" applyBorder="1"/>
    <xf numFmtId="0" fontId="4" fillId="0" borderId="10" xfId="0" applyFont="1" applyBorder="1"/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/>
    <xf numFmtId="0" fontId="4" fillId="0" borderId="14" xfId="0" applyFont="1" applyBorder="1"/>
    <xf numFmtId="164" fontId="7" fillId="0" borderId="18" xfId="0" applyNumberFormat="1" applyFont="1" applyBorder="1" applyAlignment="1">
      <alignment horizontal="right" wrapText="1"/>
    </xf>
    <xf numFmtId="164" fontId="7" fillId="0" borderId="21" xfId="0" applyNumberFormat="1" applyFont="1" applyBorder="1" applyAlignment="1">
      <alignment horizontal="right" wrapText="1"/>
    </xf>
    <xf numFmtId="164" fontId="7" fillId="0" borderId="19" xfId="0" applyNumberFormat="1" applyFont="1" applyBorder="1" applyAlignment="1">
      <alignment horizontal="right" wrapText="1"/>
    </xf>
    <xf numFmtId="0" fontId="4" fillId="0" borderId="0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5" xfId="0" applyFont="1" applyBorder="1"/>
    <xf numFmtId="0" fontId="4" fillId="0" borderId="16" xfId="0" applyFont="1" applyBorder="1"/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164" fontId="3" fillId="0" borderId="18" xfId="0" applyNumberFormat="1" applyFont="1" applyBorder="1" applyAlignment="1">
      <alignment horizontal="center" wrapText="1"/>
    </xf>
    <xf numFmtId="164" fontId="3" fillId="0" borderId="21" xfId="0" applyNumberFormat="1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164" fontId="9" fillId="0" borderId="21" xfId="0" applyNumberFormat="1" applyFont="1" applyBorder="1" applyAlignment="1">
      <alignment horizontal="center" wrapText="1"/>
    </xf>
    <xf numFmtId="164" fontId="9" fillId="0" borderId="19" xfId="0" applyNumberFormat="1" applyFont="1" applyBorder="1" applyAlignment="1">
      <alignment horizontal="center" wrapText="1"/>
    </xf>
    <xf numFmtId="164" fontId="4" fillId="0" borderId="18" xfId="0" applyNumberFormat="1" applyFont="1" applyBorder="1" applyAlignment="1">
      <alignment horizontal="right" wrapText="1"/>
    </xf>
    <xf numFmtId="164" fontId="4" fillId="0" borderId="21" xfId="0" applyNumberFormat="1" applyFont="1" applyBorder="1" applyAlignment="1">
      <alignment horizontal="right" wrapText="1"/>
    </xf>
    <xf numFmtId="164" fontId="4" fillId="0" borderId="19" xfId="0" applyNumberFormat="1" applyFont="1" applyBorder="1" applyAlignment="1">
      <alignment horizontal="right" wrapText="1"/>
    </xf>
    <xf numFmtId="164" fontId="3" fillId="0" borderId="18" xfId="0" applyNumberFormat="1" applyFont="1" applyBorder="1" applyAlignment="1">
      <alignment horizontal="right" wrapText="1"/>
    </xf>
    <xf numFmtId="164" fontId="3" fillId="0" borderId="21" xfId="0" applyNumberFormat="1" applyFont="1" applyBorder="1" applyAlignment="1">
      <alignment horizontal="right" wrapText="1"/>
    </xf>
    <xf numFmtId="164" fontId="3" fillId="0" borderId="19" xfId="0" applyNumberFormat="1" applyFont="1" applyBorder="1" applyAlignment="1">
      <alignment horizontal="right" wrapText="1"/>
    </xf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4" fillId="0" borderId="22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 readingOrder="1"/>
    </xf>
    <xf numFmtId="165" fontId="4" fillId="0" borderId="8" xfId="0" applyNumberFormat="1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textRotation="90" wrapText="1"/>
    </xf>
    <xf numFmtId="0" fontId="10" fillId="2" borderId="1" xfId="0" applyFont="1" applyFill="1" applyBorder="1" applyAlignment="1">
      <alignment horizontal="center"/>
    </xf>
    <xf numFmtId="0" fontId="3" fillId="0" borderId="9" xfId="1" applyFont="1" applyFill="1" applyBorder="1" applyAlignment="1">
      <alignment horizontal="right" wrapText="1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  <xf numFmtId="0" fontId="3" fillId="0" borderId="0" xfId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</cellXfs>
  <cellStyles count="5">
    <cellStyle name="Normal" xfId="0" builtinId="0"/>
    <cellStyle name="Normal 111" xfId="4" xr:uid="{00000000-0005-0000-0000-000001000000}"/>
    <cellStyle name="Normal 3" xfId="3" xr:uid="{00000000-0005-0000-0000-000002000000}"/>
    <cellStyle name="Normal_TFI-FIN" xfId="1" xr:uid="{00000000-0005-0000-0000-000003000000}"/>
    <cellStyle name="Normal_TFI-FIN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rC/Desktop/Odnosi%20sa%20investitorima/Kvartalni%20izvje&#353;taji%202016.%20godine/II%20Kvartal%202016%20godine/Polugodi&#353;nji%20obra&#269;un%202016%20KONA&#268;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za"/>
      <sheetName val="XML"/>
      <sheetName val="Kontrola"/>
      <sheetName val="UnosPretGod"/>
      <sheetName val="UnosPod"/>
      <sheetName val="B.Uspjeha"/>
      <sheetName val="B.Stanja"/>
      <sheetName val="ANEKSpd"/>
      <sheetName val="P.Podaci"/>
      <sheetName val="GotTok_Direkt"/>
      <sheetName val="GotTok_Indir"/>
      <sheetName val="PromjKapitala"/>
      <sheetName val="GodIzvj"/>
      <sheetName val="Biljeske"/>
      <sheetName val="ObrZS"/>
      <sheetName val="ObrOVN"/>
      <sheetName val="ObrTZ"/>
      <sheetName val="ObrONS TK"/>
      <sheetName val="ObrP GKF"/>
      <sheetName val="AktAFIP"/>
      <sheetName val="Omot"/>
      <sheetName val="Analiza"/>
      <sheetName val="ObavRazv"/>
      <sheetName val="OdlPred"/>
      <sheetName val="OdlRaspDob ili PokrGub"/>
      <sheetName val="PorPrij"/>
      <sheetName val="PorBil"/>
      <sheetName val="GU DOB"/>
      <sheetName val="IZ DOB"/>
      <sheetName val="ZahZaPovr"/>
      <sheetName val="IzjPrenNaAkont"/>
      <sheetName val="StatAneks"/>
      <sheetName val="INV 1"/>
      <sheetName val="INV 2"/>
      <sheetName val="INV 3"/>
      <sheetName val="USL SPS-S"/>
      <sheetName val="TRG SPS-S"/>
      <sheetName val="GRAD SPS-S"/>
      <sheetName val="IND SPS-S"/>
      <sheetName val="TRG SPS-D"/>
      <sheetName val="USL SPS-D"/>
      <sheetName val="GRAD SPS-D"/>
      <sheetName val="IND SPS-D"/>
      <sheetName val="ObrONS"/>
      <sheetName val="Tabela-PK-1"/>
      <sheetName val="BU i BS SkrSema"/>
      <sheetName val="Narudzba"/>
      <sheetName val="#IDP"/>
      <sheetName val="#BU"/>
      <sheetName val="#BS_A"/>
      <sheetName val="#BS_P"/>
      <sheetName val="#ANEX"/>
      <sheetName val="#PPP"/>
      <sheetName val="#GT_1"/>
      <sheetName val="#GT_2"/>
      <sheetName val="#IPK"/>
      <sheetName val="PolGod2017"/>
    </sheetNames>
    <sheetDataSet>
      <sheetData sheetId="0">
        <row r="6">
          <cell r="C6">
            <v>2016</v>
          </cell>
        </row>
      </sheetData>
      <sheetData sheetId="1"/>
      <sheetData sheetId="2"/>
      <sheetData sheetId="3"/>
      <sheetData sheetId="4">
        <row r="3">
          <cell r="F3" t="str">
            <v>Aida Špirtović-Bakalović</v>
          </cell>
          <cell r="AB3" t="str">
            <v>4086/5</v>
          </cell>
        </row>
        <row r="8">
          <cell r="F8" t="str">
            <v>BOSNALIJEK D.D.</v>
          </cell>
        </row>
        <row r="9">
          <cell r="F9" t="str">
            <v>SARAJEVO</v>
          </cell>
        </row>
        <row r="10">
          <cell r="F10" t="str">
            <v>Sarajevo, Jukićeva broj 53</v>
          </cell>
        </row>
        <row r="14">
          <cell r="F14" t="str">
            <v>Nedim Uzunović</v>
          </cell>
        </row>
        <row r="15">
          <cell r="F15" t="str">
            <v>Proizvodnja i prodaja farmaceutskih proizvoda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opLeftCell="A4" zoomScaleNormal="100" zoomScaleSheetLayoutView="100" workbookViewId="0">
      <selection activeCell="G30" sqref="G30"/>
    </sheetView>
  </sheetViews>
  <sheetFormatPr defaultColWidth="9.140625" defaultRowHeight="12.75"/>
  <cols>
    <col min="1" max="1" width="60.5703125" style="35" customWidth="1"/>
    <col min="2" max="2" width="45.5703125" style="5" customWidth="1"/>
    <col min="3" max="3" width="9.140625" style="5"/>
    <col min="4" max="4" width="11.85546875" style="5" bestFit="1" customWidth="1"/>
    <col min="5" max="16384" width="9.140625" style="5"/>
  </cols>
  <sheetData>
    <row r="1" spans="1:8" ht="13.5">
      <c r="A1" s="1" t="s">
        <v>0</v>
      </c>
      <c r="B1" s="2" t="s">
        <v>1</v>
      </c>
      <c r="C1" s="3"/>
      <c r="D1" s="3"/>
      <c r="F1" s="6"/>
      <c r="G1" s="6"/>
      <c r="H1" s="6"/>
    </row>
    <row r="2" spans="1:8" ht="13.5">
      <c r="A2" s="7" t="s">
        <v>648</v>
      </c>
      <c r="B2" s="8" t="s">
        <v>2</v>
      </c>
      <c r="C2" s="7"/>
      <c r="D2" s="9"/>
      <c r="E2" s="9"/>
      <c r="F2" s="9"/>
      <c r="G2" s="9"/>
      <c r="H2" s="9"/>
    </row>
    <row r="3" spans="1:8" ht="14.25" thickBot="1">
      <c r="A3" s="10" t="s">
        <v>3</v>
      </c>
      <c r="B3" s="10" t="s">
        <v>4</v>
      </c>
      <c r="C3" s="9"/>
      <c r="D3" s="9"/>
      <c r="E3" s="9"/>
      <c r="F3" s="9"/>
      <c r="G3" s="9"/>
      <c r="H3" s="9"/>
    </row>
    <row r="4" spans="1:8" ht="14.25" thickTop="1">
      <c r="A4" s="11" t="s">
        <v>5</v>
      </c>
      <c r="B4" s="12"/>
    </row>
    <row r="5" spans="1:8" ht="13.5">
      <c r="A5" s="13" t="s">
        <v>6</v>
      </c>
      <c r="B5" s="14"/>
    </row>
    <row r="6" spans="1:8" ht="38.25">
      <c r="A6" s="15" t="s">
        <v>7</v>
      </c>
      <c r="B6" s="16" t="s">
        <v>8</v>
      </c>
    </row>
    <row r="7" spans="1:8">
      <c r="A7" s="17" t="s">
        <v>9</v>
      </c>
      <c r="B7" s="16" t="s">
        <v>10</v>
      </c>
    </row>
    <row r="8" spans="1:8" ht="25.5">
      <c r="A8" s="18" t="s">
        <v>11</v>
      </c>
      <c r="B8" s="16" t="s">
        <v>12</v>
      </c>
    </row>
    <row r="9" spans="1:8">
      <c r="A9" s="14" t="s">
        <v>13</v>
      </c>
      <c r="B9" s="19" t="s">
        <v>14</v>
      </c>
    </row>
    <row r="10" spans="1:8">
      <c r="A10" s="14" t="s">
        <v>15</v>
      </c>
      <c r="B10" s="16" t="s">
        <v>16</v>
      </c>
    </row>
    <row r="11" spans="1:8">
      <c r="A11" s="20" t="s">
        <v>17</v>
      </c>
      <c r="B11" s="16" t="s">
        <v>18</v>
      </c>
    </row>
    <row r="12" spans="1:8" ht="15" customHeight="1">
      <c r="A12" s="20" t="s">
        <v>19</v>
      </c>
      <c r="B12" s="90">
        <v>673</v>
      </c>
    </row>
    <row r="13" spans="1:8" ht="38.25">
      <c r="A13" s="22" t="s">
        <v>20</v>
      </c>
      <c r="B13" s="16" t="s">
        <v>637</v>
      </c>
    </row>
    <row r="14" spans="1:8">
      <c r="A14" s="20" t="s">
        <v>21</v>
      </c>
      <c r="B14" s="16"/>
    </row>
    <row r="15" spans="1:8" ht="25.5">
      <c r="A15" s="20" t="s">
        <v>22</v>
      </c>
      <c r="B15" s="16" t="s">
        <v>23</v>
      </c>
    </row>
    <row r="16" spans="1:8" ht="43.5" customHeight="1">
      <c r="A16" s="22" t="s">
        <v>24</v>
      </c>
      <c r="B16" s="16" t="s">
        <v>644</v>
      </c>
    </row>
    <row r="17" spans="1:4" ht="13.5">
      <c r="A17" s="23" t="s">
        <v>25</v>
      </c>
      <c r="B17" s="16"/>
    </row>
    <row r="18" spans="1:4" ht="102">
      <c r="A18" s="22" t="s">
        <v>26</v>
      </c>
      <c r="B18" s="16" t="s">
        <v>645</v>
      </c>
    </row>
    <row r="19" spans="1:4" ht="38.25">
      <c r="A19" s="22" t="s">
        <v>27</v>
      </c>
      <c r="B19" s="16" t="s">
        <v>630</v>
      </c>
    </row>
    <row r="20" spans="1:4" ht="191.25">
      <c r="A20" s="22" t="s">
        <v>28</v>
      </c>
      <c r="B20" s="21" t="s">
        <v>646</v>
      </c>
    </row>
    <row r="21" spans="1:4" ht="17.25" customHeight="1">
      <c r="A21" s="24" t="s">
        <v>29</v>
      </c>
      <c r="B21" s="21"/>
    </row>
    <row r="22" spans="1:4">
      <c r="A22" s="25" t="s">
        <v>30</v>
      </c>
      <c r="B22" s="26">
        <v>5503</v>
      </c>
    </row>
    <row r="23" spans="1:4" ht="51">
      <c r="A23" s="22" t="s">
        <v>31</v>
      </c>
      <c r="B23" s="21" t="s">
        <v>631</v>
      </c>
    </row>
    <row r="24" spans="1:4" ht="51">
      <c r="A24" s="22" t="s">
        <v>32</v>
      </c>
      <c r="B24" s="16" t="s">
        <v>638</v>
      </c>
    </row>
    <row r="25" spans="1:4" ht="27">
      <c r="A25" s="23" t="s">
        <v>33</v>
      </c>
      <c r="B25" s="19"/>
    </row>
    <row r="26" spans="1:4" ht="191.25">
      <c r="A26" s="25" t="s">
        <v>34</v>
      </c>
      <c r="B26" s="88" t="s">
        <v>632</v>
      </c>
    </row>
    <row r="27" spans="1:4" ht="27">
      <c r="A27" s="23" t="s">
        <v>35</v>
      </c>
      <c r="B27" s="16"/>
    </row>
    <row r="28" spans="1:4">
      <c r="A28" s="27" t="s">
        <v>36</v>
      </c>
      <c r="B28" s="16"/>
    </row>
    <row r="29" spans="1:4">
      <c r="A29" s="28" t="s">
        <v>37</v>
      </c>
      <c r="B29" s="16"/>
    </row>
    <row r="30" spans="1:4" ht="25.5">
      <c r="A30" s="22" t="s">
        <v>38</v>
      </c>
      <c r="B30" s="16" t="s">
        <v>636</v>
      </c>
    </row>
    <row r="31" spans="1:4" ht="13.5">
      <c r="A31" s="24" t="s">
        <v>39</v>
      </c>
      <c r="B31" s="16"/>
    </row>
    <row r="32" spans="1:4" ht="25.5">
      <c r="A32" s="20" t="s">
        <v>40</v>
      </c>
      <c r="B32" s="16" t="s">
        <v>652</v>
      </c>
      <c r="D32" s="89"/>
    </row>
    <row r="33" spans="1:4" ht="38.25">
      <c r="A33" s="20" t="s">
        <v>41</v>
      </c>
      <c r="B33" s="16"/>
    </row>
    <row r="34" spans="1:4" ht="38.25">
      <c r="A34" s="20" t="s">
        <v>42</v>
      </c>
      <c r="B34" s="16"/>
    </row>
    <row r="35" spans="1:4" ht="26.25" customHeight="1">
      <c r="A35" s="20" t="s">
        <v>43</v>
      </c>
      <c r="B35" s="16"/>
    </row>
    <row r="36" spans="1:4" ht="38.25">
      <c r="A36" s="29" t="s">
        <v>44</v>
      </c>
      <c r="B36" s="30"/>
      <c r="D36" s="89"/>
    </row>
    <row r="37" spans="1:4">
      <c r="B37" s="32" t="s">
        <v>45</v>
      </c>
    </row>
    <row r="38" spans="1:4" ht="13.5">
      <c r="A38" s="31" t="s">
        <v>655</v>
      </c>
      <c r="B38" s="34" t="s">
        <v>647</v>
      </c>
    </row>
    <row r="39" spans="1:4" ht="13.5">
      <c r="A39" s="33"/>
      <c r="B39" s="36" t="s">
        <v>46</v>
      </c>
    </row>
    <row r="40" spans="1:4">
      <c r="B40" s="34" t="s">
        <v>47</v>
      </c>
    </row>
  </sheetData>
  <printOptions horizontalCentered="1"/>
  <pageMargins left="0.39370078740157483" right="0.35433070866141736" top="0.70866141732283472" bottom="0.43307086614173229" header="0.43307086614173229" footer="0.51181102362204722"/>
  <pageSetup paperSize="9" scale="92" orientation="portrait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7"/>
  <sheetViews>
    <sheetView zoomScaleNormal="100" workbookViewId="0">
      <selection activeCell="L196" sqref="L196"/>
    </sheetView>
  </sheetViews>
  <sheetFormatPr defaultColWidth="9.140625" defaultRowHeight="12.75"/>
  <cols>
    <col min="1" max="1" width="14.140625" style="41" customWidth="1"/>
    <col min="2" max="2" width="15.42578125" style="41" customWidth="1"/>
    <col min="3" max="3" width="19.5703125" style="41" customWidth="1"/>
    <col min="4" max="4" width="12.7109375" style="41" customWidth="1"/>
    <col min="5" max="7" width="3.140625" style="41" customWidth="1"/>
    <col min="8" max="9" width="16.5703125" style="41" customWidth="1"/>
    <col min="10" max="16384" width="9.140625" style="41"/>
  </cols>
  <sheetData>
    <row r="1" spans="1:9" ht="13.5">
      <c r="A1" s="110"/>
      <c r="B1" s="2"/>
      <c r="I1" s="38" t="s">
        <v>1</v>
      </c>
    </row>
    <row r="2" spans="1:9" ht="13.5">
      <c r="A2" s="111"/>
      <c r="C2" s="112"/>
      <c r="I2" s="38" t="s">
        <v>48</v>
      </c>
    </row>
    <row r="3" spans="1:9">
      <c r="A3" s="40" t="s">
        <v>49</v>
      </c>
      <c r="B3" s="148" t="s">
        <v>50</v>
      </c>
      <c r="C3" s="149"/>
      <c r="D3" s="149"/>
      <c r="E3" s="149"/>
      <c r="F3" s="149"/>
      <c r="G3" s="149"/>
      <c r="H3" s="149"/>
      <c r="I3" s="149"/>
    </row>
    <row r="4" spans="1:9">
      <c r="A4" s="40" t="s">
        <v>51</v>
      </c>
      <c r="B4" s="148" t="s">
        <v>10</v>
      </c>
      <c r="C4" s="149"/>
      <c r="D4" s="149"/>
      <c r="E4" s="149"/>
      <c r="F4" s="149"/>
      <c r="G4" s="149"/>
      <c r="H4" s="149"/>
      <c r="I4" s="149"/>
    </row>
    <row r="5" spans="1:9">
      <c r="A5" s="40" t="s">
        <v>52</v>
      </c>
      <c r="B5" s="148" t="s">
        <v>53</v>
      </c>
      <c r="C5" s="149"/>
      <c r="D5" s="149"/>
      <c r="E5" s="149"/>
      <c r="F5" s="149"/>
      <c r="G5" s="149"/>
      <c r="H5" s="149"/>
      <c r="I5" s="149"/>
    </row>
    <row r="6" spans="1:9">
      <c r="A6" s="40" t="s">
        <v>54</v>
      </c>
      <c r="B6" s="148" t="s">
        <v>55</v>
      </c>
      <c r="C6" s="149"/>
      <c r="D6" s="149"/>
      <c r="E6" s="149"/>
      <c r="F6" s="149"/>
      <c r="G6" s="149"/>
      <c r="H6" s="149"/>
      <c r="I6" s="149"/>
    </row>
    <row r="7" spans="1:9">
      <c r="A7" s="40" t="s">
        <v>56</v>
      </c>
      <c r="B7" s="148" t="s">
        <v>55</v>
      </c>
      <c r="C7" s="149"/>
      <c r="D7" s="149"/>
      <c r="E7" s="149"/>
      <c r="F7" s="149"/>
      <c r="G7" s="149"/>
      <c r="H7" s="149"/>
      <c r="I7" s="149"/>
    </row>
    <row r="8" spans="1:9" ht="18" customHeight="1">
      <c r="D8" s="42"/>
      <c r="H8" s="43"/>
      <c r="I8" s="43"/>
    </row>
    <row r="9" spans="1:9" ht="12.75" hidden="1" customHeight="1"/>
    <row r="10" spans="1:9" ht="1.5" hidden="1" customHeight="1" thickBot="1"/>
    <row r="11" spans="1:9" ht="18.75" customHeight="1" thickBot="1">
      <c r="A11" s="150" t="s">
        <v>57</v>
      </c>
      <c r="B11" s="151"/>
      <c r="C11" s="151"/>
      <c r="D11" s="151"/>
      <c r="E11" s="151"/>
      <c r="F11" s="151"/>
      <c r="G11" s="151"/>
      <c r="H11" s="151"/>
      <c r="I11" s="151"/>
    </row>
    <row r="12" spans="1:9" ht="12" customHeight="1" thickTop="1">
      <c r="A12" s="156"/>
      <c r="B12" s="156"/>
      <c r="C12" s="156"/>
      <c r="D12" s="156"/>
      <c r="E12" s="156"/>
      <c r="F12" s="156"/>
      <c r="G12" s="156"/>
      <c r="H12" s="156"/>
      <c r="I12" s="156"/>
    </row>
    <row r="13" spans="1:9" ht="18.75" customHeight="1">
      <c r="C13" s="156" t="s">
        <v>648</v>
      </c>
      <c r="D13" s="156"/>
      <c r="E13" s="156"/>
      <c r="F13" s="156"/>
      <c r="G13" s="156"/>
      <c r="H13" s="113"/>
    </row>
    <row r="14" spans="1:9">
      <c r="I14" s="41" t="s">
        <v>58</v>
      </c>
    </row>
    <row r="15" spans="1:9">
      <c r="A15" s="157" t="s">
        <v>59</v>
      </c>
      <c r="B15" s="161" t="s">
        <v>60</v>
      </c>
      <c r="C15" s="162"/>
      <c r="D15" s="114" t="s">
        <v>61</v>
      </c>
      <c r="E15" s="167" t="s">
        <v>62</v>
      </c>
      <c r="F15" s="168"/>
      <c r="G15" s="169"/>
      <c r="H15" s="170" t="s">
        <v>63</v>
      </c>
      <c r="I15" s="171"/>
    </row>
    <row r="16" spans="1:9">
      <c r="A16" s="158"/>
      <c r="B16" s="163"/>
      <c r="C16" s="164"/>
      <c r="D16" s="115"/>
      <c r="E16" s="174" t="s">
        <v>64</v>
      </c>
      <c r="F16" s="175"/>
      <c r="G16" s="176"/>
      <c r="H16" s="172"/>
      <c r="I16" s="173"/>
    </row>
    <row r="17" spans="1:9">
      <c r="A17" s="159"/>
      <c r="B17" s="163"/>
      <c r="C17" s="164"/>
      <c r="D17" s="115"/>
      <c r="E17" s="177"/>
      <c r="F17" s="178"/>
      <c r="G17" s="179"/>
      <c r="H17" s="116" t="s">
        <v>65</v>
      </c>
      <c r="I17" s="117" t="s">
        <v>66</v>
      </c>
    </row>
    <row r="18" spans="1:9">
      <c r="A18" s="160"/>
      <c r="B18" s="165"/>
      <c r="C18" s="166"/>
      <c r="D18" s="118"/>
      <c r="E18" s="180"/>
      <c r="F18" s="181"/>
      <c r="G18" s="182"/>
      <c r="H18" s="119" t="s">
        <v>67</v>
      </c>
      <c r="I18" s="120" t="s">
        <v>67</v>
      </c>
    </row>
    <row r="19" spans="1:9">
      <c r="A19" s="120">
        <v>1</v>
      </c>
      <c r="B19" s="152">
        <v>2</v>
      </c>
      <c r="C19" s="152"/>
      <c r="D19" s="120">
        <v>3</v>
      </c>
      <c r="E19" s="152">
        <v>4</v>
      </c>
      <c r="F19" s="152"/>
      <c r="G19" s="152"/>
      <c r="H19" s="120">
        <v>5</v>
      </c>
      <c r="I19" s="120">
        <v>6</v>
      </c>
    </row>
    <row r="20" spans="1:9" ht="13.5">
      <c r="A20" s="104"/>
      <c r="B20" s="153" t="s">
        <v>68</v>
      </c>
      <c r="C20" s="153"/>
      <c r="D20" s="104"/>
      <c r="E20" s="154"/>
      <c r="F20" s="154"/>
      <c r="G20" s="154"/>
      <c r="H20" s="104"/>
      <c r="I20" s="104"/>
    </row>
    <row r="21" spans="1:9">
      <c r="A21" s="104"/>
      <c r="B21" s="155" t="s">
        <v>69</v>
      </c>
      <c r="C21" s="155"/>
      <c r="D21" s="104"/>
      <c r="E21" s="104"/>
      <c r="F21" s="104"/>
      <c r="G21" s="104"/>
      <c r="H21" s="121"/>
      <c r="I21" s="121"/>
    </row>
    <row r="22" spans="1:9" ht="13.5">
      <c r="A22" s="104"/>
      <c r="B22" s="153" t="s">
        <v>596</v>
      </c>
      <c r="C22" s="153"/>
      <c r="D22" s="122" t="s">
        <v>70</v>
      </c>
      <c r="E22" s="104">
        <v>2</v>
      </c>
      <c r="F22" s="104">
        <v>0</v>
      </c>
      <c r="G22" s="104">
        <v>1</v>
      </c>
      <c r="H22" s="123">
        <f>H23+H27+H31+H32</f>
        <v>74295707</v>
      </c>
      <c r="I22" s="123">
        <f>I23+I27+I31+I32</f>
        <v>73836862.340000004</v>
      </c>
    </row>
    <row r="23" spans="1:9" ht="19.5" customHeight="1">
      <c r="A23" s="104">
        <v>60</v>
      </c>
      <c r="B23" s="155" t="s">
        <v>71</v>
      </c>
      <c r="C23" s="155"/>
      <c r="D23" s="104"/>
      <c r="E23" s="104">
        <v>2</v>
      </c>
      <c r="F23" s="104">
        <v>0</v>
      </c>
      <c r="G23" s="104">
        <v>2</v>
      </c>
      <c r="H23" s="124">
        <f>SUM(H24:H26)</f>
        <v>829072</v>
      </c>
      <c r="I23" s="124">
        <f>SUM(I24:I26)</f>
        <v>264658.34000000003</v>
      </c>
    </row>
    <row r="24" spans="1:9" ht="29.25" customHeight="1">
      <c r="A24" s="104">
        <v>600</v>
      </c>
      <c r="B24" s="155" t="s">
        <v>72</v>
      </c>
      <c r="C24" s="155"/>
      <c r="D24" s="104"/>
      <c r="E24" s="104">
        <v>2</v>
      </c>
      <c r="F24" s="104">
        <v>0</v>
      </c>
      <c r="G24" s="104">
        <v>3</v>
      </c>
      <c r="H24" s="124">
        <v>0</v>
      </c>
      <c r="I24" s="124">
        <v>0</v>
      </c>
    </row>
    <row r="25" spans="1:9" ht="27.75" customHeight="1">
      <c r="A25" s="104">
        <v>601</v>
      </c>
      <c r="B25" s="155" t="s">
        <v>73</v>
      </c>
      <c r="C25" s="155"/>
      <c r="D25" s="104" t="s">
        <v>74</v>
      </c>
      <c r="E25" s="104">
        <v>2</v>
      </c>
      <c r="F25" s="104">
        <v>0</v>
      </c>
      <c r="G25" s="104">
        <v>4</v>
      </c>
      <c r="H25" s="124">
        <v>829072</v>
      </c>
      <c r="I25" s="124">
        <v>264658.34000000003</v>
      </c>
    </row>
    <row r="26" spans="1:9" ht="28.5" customHeight="1">
      <c r="A26" s="104">
        <v>602</v>
      </c>
      <c r="B26" s="155" t="s">
        <v>75</v>
      </c>
      <c r="C26" s="155"/>
      <c r="D26" s="104"/>
      <c r="E26" s="104">
        <v>2</v>
      </c>
      <c r="F26" s="104">
        <v>0</v>
      </c>
      <c r="G26" s="104">
        <v>5</v>
      </c>
      <c r="H26" s="124">
        <v>0</v>
      </c>
      <c r="I26" s="124">
        <v>0</v>
      </c>
    </row>
    <row r="27" spans="1:9" ht="26.25" customHeight="1">
      <c r="A27" s="104">
        <v>61</v>
      </c>
      <c r="B27" s="155" t="s">
        <v>76</v>
      </c>
      <c r="C27" s="155"/>
      <c r="D27" s="104"/>
      <c r="E27" s="104">
        <v>2</v>
      </c>
      <c r="F27" s="104">
        <v>0</v>
      </c>
      <c r="G27" s="104">
        <v>6</v>
      </c>
      <c r="H27" s="124">
        <f>SUM(H28:H30)</f>
        <v>73160644</v>
      </c>
      <c r="I27" s="124">
        <f>SUM(I28:I30)</f>
        <v>71296747</v>
      </c>
    </row>
    <row r="28" spans="1:9" ht="28.5" customHeight="1">
      <c r="A28" s="104">
        <v>610</v>
      </c>
      <c r="B28" s="155" t="s">
        <v>77</v>
      </c>
      <c r="C28" s="155"/>
      <c r="D28" s="104"/>
      <c r="E28" s="104">
        <v>2</v>
      </c>
      <c r="F28" s="104">
        <v>0</v>
      </c>
      <c r="G28" s="104">
        <v>7</v>
      </c>
      <c r="H28" s="124">
        <v>0</v>
      </c>
      <c r="I28" s="124">
        <v>0</v>
      </c>
    </row>
    <row r="29" spans="1:9" ht="25.5" customHeight="1">
      <c r="A29" s="104">
        <v>611</v>
      </c>
      <c r="B29" s="155" t="s">
        <v>78</v>
      </c>
      <c r="C29" s="155"/>
      <c r="D29" s="104" t="s">
        <v>79</v>
      </c>
      <c r="E29" s="104">
        <v>2</v>
      </c>
      <c r="F29" s="104">
        <v>0</v>
      </c>
      <c r="G29" s="104">
        <v>8</v>
      </c>
      <c r="H29" s="124">
        <v>28081072</v>
      </c>
      <c r="I29" s="124">
        <v>26863868</v>
      </c>
    </row>
    <row r="30" spans="1:9" ht="27" customHeight="1">
      <c r="A30" s="104">
        <v>612</v>
      </c>
      <c r="B30" s="155" t="s">
        <v>80</v>
      </c>
      <c r="C30" s="155"/>
      <c r="D30" s="104" t="s">
        <v>81</v>
      </c>
      <c r="E30" s="104">
        <v>2</v>
      </c>
      <c r="F30" s="104">
        <v>0</v>
      </c>
      <c r="G30" s="104">
        <v>9</v>
      </c>
      <c r="H30" s="124">
        <v>45079572</v>
      </c>
      <c r="I30" s="124">
        <v>44432879</v>
      </c>
    </row>
    <row r="31" spans="1:9" ht="28.5" customHeight="1">
      <c r="A31" s="104">
        <v>62</v>
      </c>
      <c r="B31" s="155" t="s">
        <v>82</v>
      </c>
      <c r="C31" s="155"/>
      <c r="D31" s="104"/>
      <c r="E31" s="104">
        <v>2</v>
      </c>
      <c r="F31" s="104">
        <v>1</v>
      </c>
      <c r="G31" s="104">
        <v>0</v>
      </c>
      <c r="H31" s="124">
        <v>0</v>
      </c>
      <c r="I31" s="124">
        <v>0</v>
      </c>
    </row>
    <row r="32" spans="1:9" ht="18.75" customHeight="1">
      <c r="A32" s="104">
        <v>65</v>
      </c>
      <c r="B32" s="155" t="s">
        <v>83</v>
      </c>
      <c r="C32" s="155"/>
      <c r="D32" s="104"/>
      <c r="E32" s="104">
        <v>2</v>
      </c>
      <c r="F32" s="104">
        <v>1</v>
      </c>
      <c r="G32" s="104">
        <v>1</v>
      </c>
      <c r="H32" s="124">
        <v>305991</v>
      </c>
      <c r="I32" s="124">
        <v>2275457</v>
      </c>
    </row>
    <row r="33" spans="1:9" ht="39" customHeight="1">
      <c r="A33" s="104"/>
      <c r="B33" s="153" t="s">
        <v>597</v>
      </c>
      <c r="C33" s="153"/>
      <c r="D33" s="104"/>
      <c r="E33" s="104">
        <v>2</v>
      </c>
      <c r="F33" s="104">
        <v>1</v>
      </c>
      <c r="G33" s="104">
        <v>2</v>
      </c>
      <c r="H33" s="123">
        <f>H34+H35+H36+H40+H41+H42+H43-H44+H45</f>
        <v>79691376</v>
      </c>
      <c r="I33" s="123">
        <f>I34+I35+I36+I40+I41+I42+I43-I44+I45</f>
        <v>73672842.609999999</v>
      </c>
    </row>
    <row r="34" spans="1:9">
      <c r="A34" s="104">
        <v>50</v>
      </c>
      <c r="B34" s="155" t="s">
        <v>84</v>
      </c>
      <c r="C34" s="155"/>
      <c r="D34" s="104" t="s">
        <v>85</v>
      </c>
      <c r="E34" s="104">
        <v>2</v>
      </c>
      <c r="F34" s="104">
        <v>1</v>
      </c>
      <c r="G34" s="104">
        <v>3</v>
      </c>
      <c r="H34" s="124">
        <v>538855</v>
      </c>
      <c r="I34" s="124">
        <v>131515</v>
      </c>
    </row>
    <row r="35" spans="1:9">
      <c r="A35" s="104">
        <v>51</v>
      </c>
      <c r="B35" s="155" t="s">
        <v>86</v>
      </c>
      <c r="C35" s="155"/>
      <c r="D35" s="104" t="s">
        <v>87</v>
      </c>
      <c r="E35" s="104">
        <v>2</v>
      </c>
      <c r="F35" s="104">
        <v>1</v>
      </c>
      <c r="G35" s="104">
        <v>4</v>
      </c>
      <c r="H35" s="124">
        <v>21982144</v>
      </c>
      <c r="I35" s="124">
        <v>21773476</v>
      </c>
    </row>
    <row r="36" spans="1:9" ht="27" customHeight="1">
      <c r="A36" s="104">
        <v>52</v>
      </c>
      <c r="B36" s="155" t="s">
        <v>88</v>
      </c>
      <c r="C36" s="155"/>
      <c r="D36" s="104"/>
      <c r="E36" s="104">
        <v>2</v>
      </c>
      <c r="F36" s="104">
        <v>1</v>
      </c>
      <c r="G36" s="104">
        <v>5</v>
      </c>
      <c r="H36" s="124">
        <f>+H37+H38+H39</f>
        <v>28464396</v>
      </c>
      <c r="I36" s="124">
        <f>+I37+I38+I39</f>
        <v>26805754</v>
      </c>
    </row>
    <row r="37" spans="1:9" ht="26.25" customHeight="1">
      <c r="A37" s="104" t="s">
        <v>89</v>
      </c>
      <c r="B37" s="155" t="s">
        <v>90</v>
      </c>
      <c r="C37" s="155"/>
      <c r="D37" s="104" t="s">
        <v>91</v>
      </c>
      <c r="E37" s="104">
        <v>2</v>
      </c>
      <c r="F37" s="104">
        <v>1</v>
      </c>
      <c r="G37" s="104">
        <v>6</v>
      </c>
      <c r="H37" s="124">
        <v>16753550</v>
      </c>
      <c r="I37" s="124">
        <v>17423241</v>
      </c>
    </row>
    <row r="38" spans="1:9" ht="26.25" customHeight="1">
      <c r="A38" s="104" t="s">
        <v>92</v>
      </c>
      <c r="B38" s="155" t="s">
        <v>93</v>
      </c>
      <c r="C38" s="155"/>
      <c r="D38" s="104"/>
      <c r="E38" s="104">
        <v>2</v>
      </c>
      <c r="F38" s="104">
        <v>1</v>
      </c>
      <c r="G38" s="104">
        <v>7</v>
      </c>
      <c r="H38" s="124">
        <v>5553227</v>
      </c>
      <c r="I38" s="124">
        <v>2944892</v>
      </c>
    </row>
    <row r="39" spans="1:9" ht="27.75" customHeight="1">
      <c r="A39" s="104" t="s">
        <v>94</v>
      </c>
      <c r="B39" s="155" t="s">
        <v>95</v>
      </c>
      <c r="C39" s="155"/>
      <c r="D39" s="104"/>
      <c r="E39" s="104">
        <v>2</v>
      </c>
      <c r="F39" s="104">
        <v>1</v>
      </c>
      <c r="G39" s="104">
        <v>8</v>
      </c>
      <c r="H39" s="124">
        <v>6157619</v>
      </c>
      <c r="I39" s="124">
        <v>6437621</v>
      </c>
    </row>
    <row r="40" spans="1:9" ht="19.5" customHeight="1">
      <c r="A40" s="104">
        <v>53</v>
      </c>
      <c r="B40" s="155" t="s">
        <v>96</v>
      </c>
      <c r="C40" s="155"/>
      <c r="D40" s="104" t="s">
        <v>97</v>
      </c>
      <c r="E40" s="104">
        <v>2</v>
      </c>
      <c r="F40" s="104">
        <v>1</v>
      </c>
      <c r="G40" s="104">
        <v>9</v>
      </c>
      <c r="H40" s="124">
        <v>14520738</v>
      </c>
      <c r="I40" s="124">
        <v>14184871</v>
      </c>
    </row>
    <row r="41" spans="1:9" ht="12.75" customHeight="1">
      <c r="A41" s="104" t="s">
        <v>98</v>
      </c>
      <c r="B41" s="155" t="s">
        <v>99</v>
      </c>
      <c r="C41" s="155"/>
      <c r="D41" s="104" t="s">
        <v>100</v>
      </c>
      <c r="E41" s="104">
        <v>2</v>
      </c>
      <c r="F41" s="104">
        <v>2</v>
      </c>
      <c r="G41" s="104">
        <v>0</v>
      </c>
      <c r="H41" s="124">
        <v>11951475</v>
      </c>
      <c r="I41" s="124">
        <v>9418356</v>
      </c>
    </row>
    <row r="42" spans="1:9" ht="12.75" customHeight="1">
      <c r="A42" s="104" t="s">
        <v>101</v>
      </c>
      <c r="B42" s="155" t="s">
        <v>102</v>
      </c>
      <c r="C42" s="155"/>
      <c r="D42" s="104"/>
      <c r="E42" s="104">
        <v>2</v>
      </c>
      <c r="F42" s="104">
        <v>2</v>
      </c>
      <c r="G42" s="104">
        <v>1</v>
      </c>
      <c r="H42" s="124">
        <v>0</v>
      </c>
      <c r="I42" s="124">
        <v>0</v>
      </c>
    </row>
    <row r="43" spans="1:9" ht="14.25" customHeight="1">
      <c r="A43" s="104">
        <v>55</v>
      </c>
      <c r="B43" s="155" t="s">
        <v>103</v>
      </c>
      <c r="C43" s="155"/>
      <c r="D43" s="104" t="s">
        <v>104</v>
      </c>
      <c r="E43" s="104">
        <v>2</v>
      </c>
      <c r="F43" s="104">
        <v>2</v>
      </c>
      <c r="G43" s="104">
        <v>2</v>
      </c>
      <c r="H43" s="124">
        <v>8214837</v>
      </c>
      <c r="I43" s="124">
        <v>7331836</v>
      </c>
    </row>
    <row r="44" spans="1:9" ht="25.5">
      <c r="A44" s="104" t="s">
        <v>105</v>
      </c>
      <c r="B44" s="155" t="s">
        <v>106</v>
      </c>
      <c r="C44" s="155"/>
      <c r="D44" s="104"/>
      <c r="E44" s="104">
        <v>2</v>
      </c>
      <c r="F44" s="104">
        <v>2</v>
      </c>
      <c r="G44" s="104">
        <v>3</v>
      </c>
      <c r="H44" s="124">
        <v>5981069</v>
      </c>
      <c r="I44" s="124">
        <v>5972965.3899999969</v>
      </c>
    </row>
    <row r="45" spans="1:9" ht="30" customHeight="1">
      <c r="A45" s="104" t="s">
        <v>107</v>
      </c>
      <c r="B45" s="155" t="s">
        <v>108</v>
      </c>
      <c r="C45" s="155"/>
      <c r="D45" s="104"/>
      <c r="E45" s="104">
        <v>2</v>
      </c>
      <c r="F45" s="104">
        <v>2</v>
      </c>
      <c r="G45" s="107">
        <v>4</v>
      </c>
      <c r="H45" s="124">
        <v>0</v>
      </c>
      <c r="I45" s="124">
        <v>0</v>
      </c>
    </row>
    <row r="46" spans="1:9" ht="15.75" customHeight="1">
      <c r="A46" s="104"/>
      <c r="B46" s="153" t="s">
        <v>598</v>
      </c>
      <c r="C46" s="153"/>
      <c r="D46" s="104"/>
      <c r="E46" s="104">
        <v>2</v>
      </c>
      <c r="F46" s="104">
        <v>2</v>
      </c>
      <c r="G46" s="104">
        <v>5</v>
      </c>
      <c r="H46" s="123"/>
      <c r="I46" s="123">
        <v>164019.73000000417</v>
      </c>
    </row>
    <row r="47" spans="1:9" ht="15.75" customHeight="1">
      <c r="A47" s="104"/>
      <c r="B47" s="153" t="s">
        <v>599</v>
      </c>
      <c r="C47" s="153"/>
      <c r="D47" s="104"/>
      <c r="E47" s="104">
        <v>2</v>
      </c>
      <c r="F47" s="104">
        <v>2</v>
      </c>
      <c r="G47" s="104">
        <v>6</v>
      </c>
      <c r="H47" s="123">
        <f>+H33-H22</f>
        <v>5395669</v>
      </c>
      <c r="I47" s="123"/>
    </row>
    <row r="48" spans="1:9">
      <c r="A48" s="104"/>
      <c r="B48" s="155" t="s">
        <v>109</v>
      </c>
      <c r="C48" s="155"/>
      <c r="D48" s="104"/>
      <c r="E48" s="104"/>
      <c r="F48" s="104"/>
      <c r="G48" s="107"/>
      <c r="H48" s="125"/>
      <c r="I48" s="125"/>
    </row>
    <row r="49" spans="1:9" ht="13.5">
      <c r="A49" s="104">
        <v>66</v>
      </c>
      <c r="B49" s="153" t="s">
        <v>600</v>
      </c>
      <c r="C49" s="153"/>
      <c r="D49" s="104"/>
      <c r="E49" s="104">
        <v>2</v>
      </c>
      <c r="F49" s="104">
        <v>2</v>
      </c>
      <c r="G49" s="107">
        <v>7</v>
      </c>
      <c r="H49" s="123">
        <f>H50+H51+H52+H53+H54+H55</f>
        <v>8085108</v>
      </c>
      <c r="I49" s="123">
        <f>I50+I51+I52+I53+I54+I55</f>
        <v>2514387</v>
      </c>
    </row>
    <row r="50" spans="1:9" ht="26.25" customHeight="1">
      <c r="A50" s="104">
        <v>660</v>
      </c>
      <c r="B50" s="155" t="s">
        <v>110</v>
      </c>
      <c r="C50" s="155"/>
      <c r="D50" s="104"/>
      <c r="E50" s="104">
        <v>2</v>
      </c>
      <c r="F50" s="104">
        <v>2</v>
      </c>
      <c r="G50" s="107">
        <v>8</v>
      </c>
      <c r="H50" s="124">
        <v>0</v>
      </c>
      <c r="I50" s="124">
        <v>0</v>
      </c>
    </row>
    <row r="51" spans="1:9" ht="15.75" customHeight="1">
      <c r="A51" s="104">
        <v>661</v>
      </c>
      <c r="B51" s="155" t="s">
        <v>111</v>
      </c>
      <c r="C51" s="155"/>
      <c r="D51" s="104"/>
      <c r="E51" s="104">
        <v>2</v>
      </c>
      <c r="F51" s="104">
        <v>2</v>
      </c>
      <c r="G51" s="104">
        <v>9</v>
      </c>
      <c r="H51" s="124">
        <v>111543</v>
      </c>
      <c r="I51" s="124">
        <v>109790</v>
      </c>
    </row>
    <row r="52" spans="1:9">
      <c r="A52" s="104">
        <v>662</v>
      </c>
      <c r="B52" s="155" t="s">
        <v>112</v>
      </c>
      <c r="C52" s="155"/>
      <c r="D52" s="104"/>
      <c r="E52" s="104">
        <v>2</v>
      </c>
      <c r="F52" s="104">
        <v>3</v>
      </c>
      <c r="G52" s="104">
        <v>0</v>
      </c>
      <c r="H52" s="124">
        <v>7782922</v>
      </c>
      <c r="I52" s="124">
        <v>2393022</v>
      </c>
    </row>
    <row r="53" spans="1:9">
      <c r="A53" s="104">
        <v>663</v>
      </c>
      <c r="B53" s="155" t="s">
        <v>113</v>
      </c>
      <c r="C53" s="155"/>
      <c r="D53" s="104"/>
      <c r="E53" s="104">
        <v>2</v>
      </c>
      <c r="F53" s="104">
        <v>3</v>
      </c>
      <c r="G53" s="104">
        <v>1</v>
      </c>
      <c r="H53" s="124">
        <v>0</v>
      </c>
      <c r="I53" s="124">
        <v>0</v>
      </c>
    </row>
    <row r="54" spans="1:9" ht="26.25" customHeight="1">
      <c r="A54" s="104">
        <v>664</v>
      </c>
      <c r="B54" s="155" t="s">
        <v>114</v>
      </c>
      <c r="C54" s="155"/>
      <c r="D54" s="104"/>
      <c r="E54" s="104">
        <v>2</v>
      </c>
      <c r="F54" s="104">
        <v>3</v>
      </c>
      <c r="G54" s="104">
        <v>2</v>
      </c>
      <c r="H54" s="124">
        <v>0</v>
      </c>
      <c r="I54" s="124">
        <v>0</v>
      </c>
    </row>
    <row r="55" spans="1:9">
      <c r="A55" s="104">
        <v>669</v>
      </c>
      <c r="B55" s="155" t="s">
        <v>115</v>
      </c>
      <c r="C55" s="155"/>
      <c r="D55" s="104"/>
      <c r="E55" s="104">
        <v>2</v>
      </c>
      <c r="F55" s="104">
        <v>3</v>
      </c>
      <c r="G55" s="104">
        <v>3</v>
      </c>
      <c r="H55" s="124">
        <v>190643</v>
      </c>
      <c r="I55" s="124">
        <v>11575</v>
      </c>
    </row>
    <row r="56" spans="1:9" ht="13.5">
      <c r="A56" s="104">
        <v>56</v>
      </c>
      <c r="B56" s="153" t="s">
        <v>601</v>
      </c>
      <c r="C56" s="153"/>
      <c r="D56" s="104"/>
      <c r="E56" s="104">
        <v>2</v>
      </c>
      <c r="F56" s="104">
        <v>3</v>
      </c>
      <c r="G56" s="104">
        <v>4</v>
      </c>
      <c r="H56" s="123">
        <f>H57+H58+H59+H60+H61</f>
        <v>3033491</v>
      </c>
      <c r="I56" s="123">
        <f>I57+I58+I59+I60+I61</f>
        <v>20336130</v>
      </c>
    </row>
    <row r="57" spans="1:9" ht="25.5" customHeight="1">
      <c r="A57" s="104">
        <v>560</v>
      </c>
      <c r="B57" s="155" t="s">
        <v>116</v>
      </c>
      <c r="C57" s="155"/>
      <c r="D57" s="104"/>
      <c r="E57" s="104">
        <v>2</v>
      </c>
      <c r="F57" s="104">
        <v>3</v>
      </c>
      <c r="G57" s="104">
        <v>5</v>
      </c>
      <c r="H57" s="124">
        <v>0</v>
      </c>
      <c r="I57" s="124">
        <v>0</v>
      </c>
    </row>
    <row r="58" spans="1:9">
      <c r="A58" s="104">
        <v>561</v>
      </c>
      <c r="B58" s="155" t="s">
        <v>117</v>
      </c>
      <c r="C58" s="155"/>
      <c r="D58" s="104"/>
      <c r="E58" s="104">
        <v>2</v>
      </c>
      <c r="F58" s="104">
        <v>3</v>
      </c>
      <c r="G58" s="104">
        <v>6</v>
      </c>
      <c r="H58" s="124">
        <v>1407283</v>
      </c>
      <c r="I58" s="124">
        <v>1347521</v>
      </c>
    </row>
    <row r="59" spans="1:9" ht="14.25" customHeight="1">
      <c r="A59" s="104">
        <v>562</v>
      </c>
      <c r="B59" s="155" t="s">
        <v>118</v>
      </c>
      <c r="C59" s="155"/>
      <c r="D59" s="104"/>
      <c r="E59" s="104">
        <v>2</v>
      </c>
      <c r="F59" s="104">
        <v>3</v>
      </c>
      <c r="G59" s="104">
        <v>7</v>
      </c>
      <c r="H59" s="124">
        <v>1626208</v>
      </c>
      <c r="I59" s="124">
        <v>18988609</v>
      </c>
    </row>
    <row r="60" spans="1:9">
      <c r="A60" s="104">
        <v>563</v>
      </c>
      <c r="B60" s="155" t="s">
        <v>119</v>
      </c>
      <c r="C60" s="155"/>
      <c r="D60" s="104"/>
      <c r="E60" s="104">
        <v>2</v>
      </c>
      <c r="F60" s="104">
        <v>3</v>
      </c>
      <c r="G60" s="104">
        <v>8</v>
      </c>
      <c r="H60" s="124">
        <v>0</v>
      </c>
      <c r="I60" s="124">
        <v>0</v>
      </c>
    </row>
    <row r="61" spans="1:9">
      <c r="A61" s="104">
        <v>569</v>
      </c>
      <c r="B61" s="155" t="s">
        <v>120</v>
      </c>
      <c r="C61" s="155"/>
      <c r="D61" s="104"/>
      <c r="E61" s="104">
        <v>2</v>
      </c>
      <c r="F61" s="104">
        <v>3</v>
      </c>
      <c r="G61" s="104">
        <v>9</v>
      </c>
      <c r="H61" s="124">
        <v>0</v>
      </c>
      <c r="I61" s="124">
        <v>0</v>
      </c>
    </row>
    <row r="62" spans="1:9" ht="29.25" customHeight="1">
      <c r="A62" s="104"/>
      <c r="B62" s="153" t="s">
        <v>602</v>
      </c>
      <c r="C62" s="153"/>
      <c r="D62" s="104"/>
      <c r="E62" s="104">
        <v>2</v>
      </c>
      <c r="F62" s="104">
        <v>4</v>
      </c>
      <c r="G62" s="104">
        <v>0</v>
      </c>
      <c r="H62" s="123">
        <f>+H49-H56</f>
        <v>5051617</v>
      </c>
      <c r="I62" s="123"/>
    </row>
    <row r="63" spans="1:9" ht="30" customHeight="1">
      <c r="A63" s="104"/>
      <c r="B63" s="153" t="s">
        <v>603</v>
      </c>
      <c r="C63" s="153"/>
      <c r="D63" s="104"/>
      <c r="E63" s="104">
        <v>2</v>
      </c>
      <c r="F63" s="104">
        <v>4</v>
      </c>
      <c r="G63" s="104">
        <v>1</v>
      </c>
      <c r="H63" s="123"/>
      <c r="I63" s="123">
        <v>17821743</v>
      </c>
    </row>
    <row r="64" spans="1:9" ht="26.25" customHeight="1">
      <c r="A64" s="104"/>
      <c r="B64" s="153" t="s">
        <v>604</v>
      </c>
      <c r="C64" s="153"/>
      <c r="D64" s="104"/>
      <c r="E64" s="104">
        <v>2</v>
      </c>
      <c r="F64" s="104">
        <v>4</v>
      </c>
      <c r="G64" s="104">
        <v>2</v>
      </c>
      <c r="H64" s="126"/>
      <c r="I64" s="126">
        <v>0</v>
      </c>
    </row>
    <row r="65" spans="1:9" ht="30" customHeight="1">
      <c r="A65" s="104"/>
      <c r="B65" s="153" t="s">
        <v>605</v>
      </c>
      <c r="C65" s="153"/>
      <c r="D65" s="104"/>
      <c r="E65" s="104">
        <v>2</v>
      </c>
      <c r="F65" s="104">
        <v>4</v>
      </c>
      <c r="G65" s="104">
        <v>3</v>
      </c>
      <c r="H65" s="126">
        <v>344052</v>
      </c>
      <c r="I65" s="126">
        <v>17657723.269999996</v>
      </c>
    </row>
    <row r="66" spans="1:9" ht="15.75" customHeight="1">
      <c r="A66" s="117"/>
      <c r="B66" s="186" t="s">
        <v>121</v>
      </c>
      <c r="C66" s="186"/>
      <c r="D66" s="117"/>
      <c r="E66" s="117"/>
      <c r="F66" s="117"/>
      <c r="G66" s="133"/>
      <c r="H66" s="134"/>
      <c r="I66" s="134"/>
    </row>
    <row r="67" spans="1:9" s="101" customFormat="1" ht="25.5" customHeight="1">
      <c r="A67" s="135">
        <v>67</v>
      </c>
      <c r="B67" s="153" t="s">
        <v>606</v>
      </c>
      <c r="C67" s="153"/>
      <c r="D67" s="154"/>
      <c r="E67" s="154">
        <v>2</v>
      </c>
      <c r="F67" s="154">
        <v>4</v>
      </c>
      <c r="G67" s="183">
        <v>4</v>
      </c>
      <c r="H67" s="184">
        <f>H69+H70+H71+H72+H73+H74+H75+H76+H77</f>
        <v>4549535</v>
      </c>
      <c r="I67" s="184">
        <f>I69+I70+I71+I72+I73+I74+I75+I76+I77</f>
        <v>19961102</v>
      </c>
    </row>
    <row r="68" spans="1:9" ht="18" customHeight="1">
      <c r="A68" s="120" t="s">
        <v>122</v>
      </c>
      <c r="B68" s="153"/>
      <c r="C68" s="153"/>
      <c r="D68" s="154"/>
      <c r="E68" s="154"/>
      <c r="F68" s="154"/>
      <c r="G68" s="183"/>
      <c r="H68" s="185"/>
      <c r="I68" s="185"/>
    </row>
    <row r="69" spans="1:9" ht="16.5" customHeight="1">
      <c r="A69" s="104">
        <v>670</v>
      </c>
      <c r="B69" s="155" t="s">
        <v>123</v>
      </c>
      <c r="C69" s="155"/>
      <c r="D69" s="104"/>
      <c r="E69" s="104">
        <v>2</v>
      </c>
      <c r="F69" s="104">
        <v>4</v>
      </c>
      <c r="G69" s="104">
        <v>5</v>
      </c>
      <c r="H69" s="124">
        <v>2881</v>
      </c>
      <c r="I69" s="124">
        <v>9519</v>
      </c>
    </row>
    <row r="70" spans="1:9" ht="27" customHeight="1">
      <c r="A70" s="104">
        <v>671</v>
      </c>
      <c r="B70" s="155" t="s">
        <v>124</v>
      </c>
      <c r="C70" s="155"/>
      <c r="D70" s="104"/>
      <c r="E70" s="104">
        <v>2</v>
      </c>
      <c r="F70" s="104">
        <v>4</v>
      </c>
      <c r="G70" s="104">
        <v>6</v>
      </c>
      <c r="H70" s="124">
        <v>0</v>
      </c>
      <c r="I70" s="124">
        <v>0</v>
      </c>
    </row>
    <row r="71" spans="1:9" ht="15" customHeight="1">
      <c r="A71" s="104">
        <v>672</v>
      </c>
      <c r="B71" s="155" t="s">
        <v>125</v>
      </c>
      <c r="C71" s="155"/>
      <c r="D71" s="104"/>
      <c r="E71" s="104">
        <v>2</v>
      </c>
      <c r="F71" s="104">
        <v>4</v>
      </c>
      <c r="G71" s="104">
        <v>7</v>
      </c>
      <c r="H71" s="124">
        <v>0</v>
      </c>
      <c r="I71" s="124">
        <v>0</v>
      </c>
    </row>
    <row r="72" spans="1:9" ht="28.5" customHeight="1">
      <c r="A72" s="104">
        <v>674</v>
      </c>
      <c r="B72" s="155" t="s">
        <v>126</v>
      </c>
      <c r="C72" s="155"/>
      <c r="D72" s="104"/>
      <c r="E72" s="104">
        <v>2</v>
      </c>
      <c r="F72" s="104">
        <v>4</v>
      </c>
      <c r="G72" s="104">
        <v>8</v>
      </c>
      <c r="H72" s="124">
        <v>0</v>
      </c>
      <c r="I72" s="124">
        <v>0</v>
      </c>
    </row>
    <row r="73" spans="1:9" ht="17.25" customHeight="1">
      <c r="A73" s="104">
        <v>675</v>
      </c>
      <c r="B73" s="155" t="s">
        <v>127</v>
      </c>
      <c r="C73" s="155"/>
      <c r="D73" s="104"/>
      <c r="E73" s="104">
        <v>2</v>
      </c>
      <c r="F73" s="104">
        <v>4</v>
      </c>
      <c r="G73" s="104">
        <v>9</v>
      </c>
      <c r="H73" s="124">
        <v>1202</v>
      </c>
      <c r="I73" s="124">
        <v>9183</v>
      </c>
    </row>
    <row r="74" spans="1:9" ht="15.75" customHeight="1">
      <c r="A74" s="104">
        <v>676</v>
      </c>
      <c r="B74" s="155" t="s">
        <v>128</v>
      </c>
      <c r="C74" s="155"/>
      <c r="D74" s="104"/>
      <c r="E74" s="104">
        <v>2</v>
      </c>
      <c r="F74" s="104">
        <v>5</v>
      </c>
      <c r="G74" s="104">
        <v>0</v>
      </c>
      <c r="H74" s="124">
        <v>0</v>
      </c>
      <c r="I74" s="124">
        <v>0</v>
      </c>
    </row>
    <row r="75" spans="1:9" ht="12.75" customHeight="1">
      <c r="A75" s="104">
        <v>677</v>
      </c>
      <c r="B75" s="155" t="s">
        <v>129</v>
      </c>
      <c r="C75" s="155"/>
      <c r="D75" s="104" t="s">
        <v>130</v>
      </c>
      <c r="E75" s="104">
        <v>2</v>
      </c>
      <c r="F75" s="104">
        <v>5</v>
      </c>
      <c r="G75" s="104">
        <v>1</v>
      </c>
      <c r="H75" s="124">
        <v>4250</v>
      </c>
      <c r="I75" s="124">
        <v>312578</v>
      </c>
    </row>
    <row r="76" spans="1:9" ht="25.5" customHeight="1">
      <c r="A76" s="104">
        <v>678</v>
      </c>
      <c r="B76" s="155" t="s">
        <v>131</v>
      </c>
      <c r="C76" s="155"/>
      <c r="D76" s="104"/>
      <c r="E76" s="104">
        <v>2</v>
      </c>
      <c r="F76" s="104">
        <v>5</v>
      </c>
      <c r="G76" s="104">
        <v>2</v>
      </c>
      <c r="H76" s="124">
        <v>0</v>
      </c>
      <c r="I76" s="124">
        <v>0</v>
      </c>
    </row>
    <row r="77" spans="1:9" ht="27.75" customHeight="1">
      <c r="A77" s="104">
        <v>679</v>
      </c>
      <c r="B77" s="155" t="s">
        <v>132</v>
      </c>
      <c r="C77" s="155"/>
      <c r="D77" s="104"/>
      <c r="E77" s="104">
        <v>2</v>
      </c>
      <c r="F77" s="104">
        <v>5</v>
      </c>
      <c r="G77" s="104">
        <v>3</v>
      </c>
      <c r="H77" s="124">
        <v>4541202</v>
      </c>
      <c r="I77" s="124">
        <v>19629822</v>
      </c>
    </row>
    <row r="78" spans="1:9" ht="12.75" customHeight="1">
      <c r="A78" s="104">
        <v>57</v>
      </c>
      <c r="B78" s="153" t="s">
        <v>607</v>
      </c>
      <c r="C78" s="153"/>
      <c r="D78" s="154"/>
      <c r="E78" s="154">
        <v>2</v>
      </c>
      <c r="F78" s="154">
        <v>5</v>
      </c>
      <c r="G78" s="154">
        <v>4</v>
      </c>
      <c r="H78" s="184">
        <f>SUM(H80:H88)</f>
        <v>1587838</v>
      </c>
      <c r="I78" s="184">
        <f>SUM(I80:I88)</f>
        <v>1478917</v>
      </c>
    </row>
    <row r="79" spans="1:9" ht="29.25" customHeight="1">
      <c r="A79" s="104" t="s">
        <v>133</v>
      </c>
      <c r="B79" s="153"/>
      <c r="C79" s="153"/>
      <c r="D79" s="154"/>
      <c r="E79" s="154"/>
      <c r="F79" s="154"/>
      <c r="G79" s="154"/>
      <c r="H79" s="185"/>
      <c r="I79" s="185"/>
    </row>
    <row r="80" spans="1:9" ht="27" customHeight="1">
      <c r="A80" s="104">
        <v>570</v>
      </c>
      <c r="B80" s="155" t="s">
        <v>134</v>
      </c>
      <c r="C80" s="155"/>
      <c r="D80" s="104"/>
      <c r="E80" s="104">
        <v>2</v>
      </c>
      <c r="F80" s="104">
        <v>5</v>
      </c>
      <c r="G80" s="104">
        <v>5</v>
      </c>
      <c r="H80" s="124">
        <v>2183</v>
      </c>
      <c r="I80" s="124">
        <v>198</v>
      </c>
    </row>
    <row r="81" spans="1:9" ht="27" customHeight="1">
      <c r="A81" s="104">
        <v>571</v>
      </c>
      <c r="B81" s="155" t="s">
        <v>135</v>
      </c>
      <c r="C81" s="155"/>
      <c r="D81" s="104"/>
      <c r="E81" s="104">
        <v>2</v>
      </c>
      <c r="F81" s="104">
        <v>5</v>
      </c>
      <c r="G81" s="104">
        <v>6</v>
      </c>
      <c r="H81" s="124">
        <v>0</v>
      </c>
      <c r="I81" s="124">
        <v>0</v>
      </c>
    </row>
    <row r="82" spans="1:9" ht="27" customHeight="1">
      <c r="A82" s="104">
        <v>572</v>
      </c>
      <c r="B82" s="155" t="s">
        <v>136</v>
      </c>
      <c r="C82" s="155"/>
      <c r="D82" s="104"/>
      <c r="E82" s="104">
        <v>2</v>
      </c>
      <c r="F82" s="104">
        <v>5</v>
      </c>
      <c r="G82" s="104">
        <v>7</v>
      </c>
      <c r="H82" s="124">
        <v>0</v>
      </c>
      <c r="I82" s="124">
        <v>0</v>
      </c>
    </row>
    <row r="83" spans="1:9" ht="27.75" customHeight="1">
      <c r="A83" s="104">
        <v>574</v>
      </c>
      <c r="B83" s="155" t="s">
        <v>137</v>
      </c>
      <c r="C83" s="155"/>
      <c r="D83" s="104"/>
      <c r="E83" s="104">
        <v>2</v>
      </c>
      <c r="F83" s="104">
        <v>5</v>
      </c>
      <c r="G83" s="104">
        <v>8</v>
      </c>
      <c r="H83" s="124">
        <v>0</v>
      </c>
      <c r="I83" s="124">
        <v>0</v>
      </c>
    </row>
    <row r="84" spans="1:9" ht="15" customHeight="1">
      <c r="A84" s="104">
        <v>575</v>
      </c>
      <c r="B84" s="155" t="s">
        <v>138</v>
      </c>
      <c r="C84" s="155"/>
      <c r="D84" s="104"/>
      <c r="E84" s="104">
        <v>2</v>
      </c>
      <c r="F84" s="104">
        <v>5</v>
      </c>
      <c r="G84" s="104">
        <v>9</v>
      </c>
      <c r="H84" s="124">
        <v>0</v>
      </c>
      <c r="I84" s="124">
        <v>0</v>
      </c>
    </row>
    <row r="85" spans="1:9">
      <c r="A85" s="104">
        <v>576</v>
      </c>
      <c r="B85" s="155" t="s">
        <v>139</v>
      </c>
      <c r="C85" s="155"/>
      <c r="D85" s="104"/>
      <c r="E85" s="104">
        <v>2</v>
      </c>
      <c r="F85" s="104">
        <v>6</v>
      </c>
      <c r="G85" s="104">
        <v>0</v>
      </c>
      <c r="H85" s="124">
        <v>0</v>
      </c>
      <c r="I85" s="124">
        <v>0</v>
      </c>
    </row>
    <row r="86" spans="1:9">
      <c r="A86" s="104">
        <v>577</v>
      </c>
      <c r="B86" s="155" t="s">
        <v>140</v>
      </c>
      <c r="C86" s="155"/>
      <c r="D86" s="104"/>
      <c r="E86" s="104">
        <v>2</v>
      </c>
      <c r="F86" s="104">
        <v>6</v>
      </c>
      <c r="G86" s="104">
        <v>1</v>
      </c>
      <c r="H86" s="124">
        <v>0</v>
      </c>
      <c r="I86" s="124">
        <v>0</v>
      </c>
    </row>
    <row r="87" spans="1:9" ht="27.75" customHeight="1">
      <c r="A87" s="104">
        <v>578</v>
      </c>
      <c r="B87" s="155" t="s">
        <v>141</v>
      </c>
      <c r="C87" s="155"/>
      <c r="D87" s="104"/>
      <c r="E87" s="104">
        <v>2</v>
      </c>
      <c r="F87" s="104">
        <v>6</v>
      </c>
      <c r="G87" s="104">
        <v>2</v>
      </c>
      <c r="H87" s="124">
        <v>0</v>
      </c>
      <c r="I87" s="124">
        <v>0</v>
      </c>
    </row>
    <row r="88" spans="1:9" ht="25.5" customHeight="1">
      <c r="A88" s="104">
        <v>579</v>
      </c>
      <c r="B88" s="155" t="s">
        <v>142</v>
      </c>
      <c r="C88" s="155"/>
      <c r="D88" s="104"/>
      <c r="E88" s="104">
        <v>2</v>
      </c>
      <c r="F88" s="104">
        <v>6</v>
      </c>
      <c r="G88" s="104">
        <v>3</v>
      </c>
      <c r="H88" s="124">
        <v>1585655</v>
      </c>
      <c r="I88" s="124">
        <v>1478719</v>
      </c>
    </row>
    <row r="89" spans="1:9" ht="29.25" customHeight="1">
      <c r="A89" s="104"/>
      <c r="B89" s="153" t="s">
        <v>608</v>
      </c>
      <c r="C89" s="153"/>
      <c r="D89" s="104"/>
      <c r="E89" s="104">
        <v>2</v>
      </c>
      <c r="F89" s="104">
        <v>6</v>
      </c>
      <c r="G89" s="104">
        <v>4</v>
      </c>
      <c r="H89" s="123">
        <f>+H67-H78</f>
        <v>2961697</v>
      </c>
      <c r="I89" s="123">
        <f>+I67-I78</f>
        <v>18482185</v>
      </c>
    </row>
    <row r="90" spans="1:9" ht="25.5" customHeight="1">
      <c r="A90" s="104"/>
      <c r="B90" s="153" t="s">
        <v>609</v>
      </c>
      <c r="C90" s="153"/>
      <c r="D90" s="104"/>
      <c r="E90" s="104">
        <v>2</v>
      </c>
      <c r="F90" s="104">
        <v>6</v>
      </c>
      <c r="G90" s="104">
        <v>5</v>
      </c>
      <c r="H90" s="123"/>
      <c r="I90" s="123"/>
    </row>
    <row r="91" spans="1:9" ht="66.75" customHeight="1">
      <c r="A91" s="104"/>
      <c r="B91" s="155" t="s">
        <v>143</v>
      </c>
      <c r="C91" s="155"/>
      <c r="D91" s="104"/>
      <c r="E91" s="104"/>
      <c r="F91" s="104"/>
      <c r="G91" s="107"/>
      <c r="H91" s="125"/>
      <c r="I91" s="125"/>
    </row>
    <row r="92" spans="1:9" ht="30.75" customHeight="1">
      <c r="A92" s="104" t="s">
        <v>144</v>
      </c>
      <c r="B92" s="153" t="s">
        <v>610</v>
      </c>
      <c r="C92" s="153"/>
      <c r="D92" s="104"/>
      <c r="E92" s="104">
        <v>2</v>
      </c>
      <c r="F92" s="104">
        <v>6</v>
      </c>
      <c r="G92" s="104">
        <v>6</v>
      </c>
      <c r="H92" s="123"/>
      <c r="I92" s="123">
        <v>35430</v>
      </c>
    </row>
    <row r="93" spans="1:9" ht="29.25" customHeight="1">
      <c r="A93" s="104">
        <v>680</v>
      </c>
      <c r="B93" s="155" t="s">
        <v>145</v>
      </c>
      <c r="C93" s="155"/>
      <c r="D93" s="104"/>
      <c r="E93" s="104">
        <v>2</v>
      </c>
      <c r="F93" s="104">
        <v>6</v>
      </c>
      <c r="G93" s="104">
        <v>7</v>
      </c>
      <c r="H93" s="125"/>
      <c r="I93" s="125"/>
    </row>
    <row r="94" spans="1:9" ht="29.25" customHeight="1">
      <c r="A94" s="104">
        <v>681</v>
      </c>
      <c r="B94" s="155" t="s">
        <v>146</v>
      </c>
      <c r="C94" s="155"/>
      <c r="D94" s="104"/>
      <c r="E94" s="104">
        <v>2</v>
      </c>
      <c r="F94" s="104">
        <v>6</v>
      </c>
      <c r="G94" s="104">
        <v>8</v>
      </c>
      <c r="H94" s="125"/>
      <c r="I94" s="125"/>
    </row>
    <row r="95" spans="1:9" ht="39.75" customHeight="1">
      <c r="A95" s="104">
        <v>682</v>
      </c>
      <c r="B95" s="155" t="s">
        <v>147</v>
      </c>
      <c r="C95" s="155"/>
      <c r="D95" s="104"/>
      <c r="E95" s="104">
        <v>2</v>
      </c>
      <c r="F95" s="104">
        <v>6</v>
      </c>
      <c r="G95" s="104">
        <v>9</v>
      </c>
      <c r="H95" s="125"/>
      <c r="I95" s="125"/>
    </row>
    <row r="96" spans="1:9" ht="42.75" customHeight="1">
      <c r="A96" s="104">
        <v>683</v>
      </c>
      <c r="B96" s="155" t="s">
        <v>148</v>
      </c>
      <c r="C96" s="155"/>
      <c r="D96" s="104"/>
      <c r="E96" s="104">
        <v>2</v>
      </c>
      <c r="F96" s="104">
        <v>7</v>
      </c>
      <c r="G96" s="104">
        <v>0</v>
      </c>
      <c r="H96" s="125"/>
      <c r="I96" s="125"/>
    </row>
    <row r="97" spans="1:9" ht="54.75" customHeight="1">
      <c r="A97" s="104">
        <v>684</v>
      </c>
      <c r="B97" s="155" t="s">
        <v>149</v>
      </c>
      <c r="C97" s="155"/>
      <c r="D97" s="104"/>
      <c r="E97" s="104">
        <v>2</v>
      </c>
      <c r="F97" s="104">
        <v>7</v>
      </c>
      <c r="G97" s="104">
        <v>1</v>
      </c>
      <c r="H97" s="125"/>
      <c r="I97" s="125"/>
    </row>
    <row r="98" spans="1:9" ht="27" customHeight="1">
      <c r="A98" s="104">
        <v>685</v>
      </c>
      <c r="B98" s="155" t="s">
        <v>150</v>
      </c>
      <c r="C98" s="155"/>
      <c r="D98" s="104"/>
      <c r="E98" s="104">
        <v>2</v>
      </c>
      <c r="F98" s="104">
        <v>7</v>
      </c>
      <c r="G98" s="104">
        <v>2</v>
      </c>
      <c r="H98" s="124"/>
      <c r="I98" s="124">
        <v>35430</v>
      </c>
    </row>
    <row r="99" spans="1:9" ht="27.75" customHeight="1">
      <c r="A99" s="104">
        <v>686</v>
      </c>
      <c r="B99" s="155" t="s">
        <v>151</v>
      </c>
      <c r="C99" s="155"/>
      <c r="D99" s="104"/>
      <c r="E99" s="104">
        <v>2</v>
      </c>
      <c r="F99" s="104">
        <v>7</v>
      </c>
      <c r="G99" s="104">
        <v>3</v>
      </c>
      <c r="H99" s="125"/>
      <c r="I99" s="125"/>
    </row>
    <row r="100" spans="1:9" ht="27" customHeight="1">
      <c r="A100" s="104">
        <v>687</v>
      </c>
      <c r="B100" s="155" t="s">
        <v>152</v>
      </c>
      <c r="C100" s="155"/>
      <c r="D100" s="104"/>
      <c r="E100" s="104">
        <v>2</v>
      </c>
      <c r="F100" s="104">
        <v>7</v>
      </c>
      <c r="G100" s="104">
        <v>4</v>
      </c>
      <c r="H100" s="125"/>
      <c r="I100" s="125"/>
    </row>
    <row r="101" spans="1:9" ht="26.25" customHeight="1">
      <c r="A101" s="104">
        <v>689</v>
      </c>
      <c r="B101" s="155" t="s">
        <v>153</v>
      </c>
      <c r="C101" s="155"/>
      <c r="D101" s="104"/>
      <c r="E101" s="104">
        <v>2</v>
      </c>
      <c r="F101" s="104">
        <v>7</v>
      </c>
      <c r="G101" s="104">
        <v>5</v>
      </c>
      <c r="H101" s="125"/>
      <c r="I101" s="125"/>
    </row>
    <row r="102" spans="1:9" ht="27.75" customHeight="1">
      <c r="A102" s="104" t="s">
        <v>154</v>
      </c>
      <c r="B102" s="153" t="s">
        <v>611</v>
      </c>
      <c r="C102" s="153"/>
      <c r="D102" s="104"/>
      <c r="E102" s="104">
        <v>2</v>
      </c>
      <c r="F102" s="104">
        <v>7</v>
      </c>
      <c r="G102" s="104">
        <v>6</v>
      </c>
      <c r="H102" s="123">
        <f>SUM(H103:H110)</f>
        <v>0</v>
      </c>
      <c r="I102" s="123">
        <f>SUM(I103:I110)</f>
        <v>470278</v>
      </c>
    </row>
    <row r="103" spans="1:9" ht="25.5" customHeight="1">
      <c r="A103" s="104">
        <v>580</v>
      </c>
      <c r="B103" s="155" t="s">
        <v>155</v>
      </c>
      <c r="C103" s="155"/>
      <c r="D103" s="104"/>
      <c r="E103" s="104">
        <v>2</v>
      </c>
      <c r="F103" s="104">
        <v>7</v>
      </c>
      <c r="G103" s="104">
        <v>7</v>
      </c>
      <c r="H103" s="124"/>
      <c r="I103" s="124"/>
    </row>
    <row r="104" spans="1:9" ht="25.5" customHeight="1">
      <c r="A104" s="104">
        <v>581</v>
      </c>
      <c r="B104" s="155" t="s">
        <v>156</v>
      </c>
      <c r="C104" s="155"/>
      <c r="D104" s="104"/>
      <c r="E104" s="104">
        <v>2</v>
      </c>
      <c r="F104" s="104">
        <v>7</v>
      </c>
      <c r="G104" s="104">
        <v>8</v>
      </c>
      <c r="H104" s="124"/>
      <c r="I104" s="124"/>
    </row>
    <row r="105" spans="1:9" ht="29.25" customHeight="1">
      <c r="A105" s="104">
        <v>582</v>
      </c>
      <c r="B105" s="155" t="s">
        <v>157</v>
      </c>
      <c r="C105" s="155"/>
      <c r="D105" s="104"/>
      <c r="E105" s="104">
        <v>2</v>
      </c>
      <c r="F105" s="104">
        <v>7</v>
      </c>
      <c r="G105" s="104">
        <v>9</v>
      </c>
      <c r="H105" s="124"/>
      <c r="I105" s="124"/>
    </row>
    <row r="106" spans="1:9" ht="27.75" customHeight="1">
      <c r="A106" s="104">
        <v>583</v>
      </c>
      <c r="B106" s="155" t="s">
        <v>158</v>
      </c>
      <c r="C106" s="155"/>
      <c r="D106" s="104"/>
      <c r="E106" s="104">
        <v>2</v>
      </c>
      <c r="F106" s="104">
        <v>8</v>
      </c>
      <c r="G106" s="104">
        <v>0</v>
      </c>
      <c r="H106" s="124"/>
      <c r="I106" s="124"/>
    </row>
    <row r="107" spans="1:9" ht="42.75" customHeight="1">
      <c r="A107" s="104">
        <v>584</v>
      </c>
      <c r="B107" s="155" t="s">
        <v>159</v>
      </c>
      <c r="C107" s="155"/>
      <c r="D107" s="104"/>
      <c r="E107" s="104">
        <v>2</v>
      </c>
      <c r="F107" s="104">
        <v>8</v>
      </c>
      <c r="G107" s="104">
        <v>1</v>
      </c>
      <c r="H107" s="124"/>
      <c r="I107" s="124"/>
    </row>
    <row r="108" spans="1:9" ht="15" customHeight="1">
      <c r="A108" s="104">
        <v>585</v>
      </c>
      <c r="B108" s="155" t="s">
        <v>160</v>
      </c>
      <c r="C108" s="155"/>
      <c r="D108" s="104"/>
      <c r="E108" s="104">
        <v>2</v>
      </c>
      <c r="F108" s="104">
        <v>8</v>
      </c>
      <c r="G108" s="104">
        <v>2</v>
      </c>
      <c r="H108" s="124"/>
      <c r="I108" s="124">
        <v>470278</v>
      </c>
    </row>
    <row r="109" spans="1:9" ht="27.75" customHeight="1">
      <c r="A109" s="104">
        <v>586</v>
      </c>
      <c r="B109" s="155" t="s">
        <v>161</v>
      </c>
      <c r="C109" s="155"/>
      <c r="D109" s="104"/>
      <c r="E109" s="104">
        <v>2</v>
      </c>
      <c r="F109" s="104">
        <v>8</v>
      </c>
      <c r="G109" s="104">
        <v>3</v>
      </c>
      <c r="H109" s="124"/>
      <c r="I109" s="124"/>
    </row>
    <row r="110" spans="1:9" ht="17.25" customHeight="1">
      <c r="A110" s="104">
        <v>589</v>
      </c>
      <c r="B110" s="155" t="s">
        <v>162</v>
      </c>
      <c r="C110" s="155"/>
      <c r="D110" s="104"/>
      <c r="E110" s="104">
        <v>2</v>
      </c>
      <c r="F110" s="104">
        <v>8</v>
      </c>
      <c r="G110" s="104">
        <v>4</v>
      </c>
      <c r="H110" s="124"/>
      <c r="I110" s="124"/>
    </row>
    <row r="111" spans="1:9" ht="30" customHeight="1">
      <c r="A111" s="104" t="s">
        <v>163</v>
      </c>
      <c r="B111" s="153" t="s">
        <v>612</v>
      </c>
      <c r="C111" s="153"/>
      <c r="D111" s="104"/>
      <c r="E111" s="104">
        <v>2</v>
      </c>
      <c r="F111" s="104">
        <v>8</v>
      </c>
      <c r="G111" s="104">
        <v>5</v>
      </c>
      <c r="H111" s="127"/>
      <c r="I111" s="127"/>
    </row>
    <row r="112" spans="1:9" ht="27" customHeight="1">
      <c r="A112" s="104">
        <v>640</v>
      </c>
      <c r="B112" s="155" t="s">
        <v>164</v>
      </c>
      <c r="C112" s="155"/>
      <c r="D112" s="104"/>
      <c r="E112" s="104">
        <v>2</v>
      </c>
      <c r="F112" s="104">
        <v>8</v>
      </c>
      <c r="G112" s="104">
        <v>6</v>
      </c>
      <c r="H112" s="125"/>
      <c r="I112" s="125"/>
    </row>
    <row r="113" spans="1:9" ht="27.75" customHeight="1">
      <c r="A113" s="104">
        <v>641</v>
      </c>
      <c r="B113" s="155" t="s">
        <v>165</v>
      </c>
      <c r="C113" s="155"/>
      <c r="D113" s="104"/>
      <c r="E113" s="104">
        <v>2</v>
      </c>
      <c r="F113" s="104">
        <v>8</v>
      </c>
      <c r="G113" s="104">
        <v>7</v>
      </c>
      <c r="H113" s="125"/>
      <c r="I113" s="125"/>
    </row>
    <row r="114" spans="1:9" ht="27" customHeight="1">
      <c r="A114" s="104">
        <v>642</v>
      </c>
      <c r="B114" s="155" t="s">
        <v>166</v>
      </c>
      <c r="C114" s="155"/>
      <c r="D114" s="104"/>
      <c r="E114" s="104">
        <v>2</v>
      </c>
      <c r="F114" s="104">
        <v>8</v>
      </c>
      <c r="G114" s="104">
        <v>8</v>
      </c>
      <c r="H114" s="125"/>
      <c r="I114" s="125"/>
    </row>
    <row r="115" spans="1:9" ht="30" customHeight="1">
      <c r="A115" s="104" t="s">
        <v>163</v>
      </c>
      <c r="B115" s="153" t="s">
        <v>613</v>
      </c>
      <c r="C115" s="153"/>
      <c r="D115" s="104"/>
      <c r="E115" s="104">
        <v>2</v>
      </c>
      <c r="F115" s="104">
        <v>8</v>
      </c>
      <c r="G115" s="104">
        <v>9</v>
      </c>
      <c r="H115" s="125"/>
      <c r="I115" s="125"/>
    </row>
    <row r="116" spans="1:9" ht="27.75" customHeight="1">
      <c r="A116" s="104">
        <v>643</v>
      </c>
      <c r="B116" s="155" t="s">
        <v>167</v>
      </c>
      <c r="C116" s="155"/>
      <c r="D116" s="104"/>
      <c r="E116" s="104">
        <v>2</v>
      </c>
      <c r="F116" s="104">
        <v>9</v>
      </c>
      <c r="G116" s="104">
        <v>0</v>
      </c>
      <c r="H116" s="125"/>
      <c r="I116" s="125"/>
    </row>
    <row r="117" spans="1:9" ht="26.25" customHeight="1">
      <c r="A117" s="104">
        <v>644</v>
      </c>
      <c r="B117" s="155" t="s">
        <v>168</v>
      </c>
      <c r="C117" s="155"/>
      <c r="D117" s="104"/>
      <c r="E117" s="104">
        <v>2</v>
      </c>
      <c r="F117" s="104">
        <v>9</v>
      </c>
      <c r="G117" s="104">
        <v>1</v>
      </c>
      <c r="H117" s="125"/>
      <c r="I117" s="125"/>
    </row>
    <row r="118" spans="1:9" ht="27" customHeight="1">
      <c r="A118" s="104">
        <v>645</v>
      </c>
      <c r="B118" s="155" t="s">
        <v>169</v>
      </c>
      <c r="C118" s="155"/>
      <c r="D118" s="104"/>
      <c r="E118" s="104">
        <v>2</v>
      </c>
      <c r="F118" s="104">
        <v>9</v>
      </c>
      <c r="G118" s="104">
        <v>2</v>
      </c>
      <c r="H118" s="125"/>
      <c r="I118" s="125"/>
    </row>
    <row r="119" spans="1:9" ht="27.75" customHeight="1">
      <c r="A119" s="104"/>
      <c r="B119" s="153" t="s">
        <v>614</v>
      </c>
      <c r="C119" s="153"/>
      <c r="D119" s="104"/>
      <c r="E119" s="104">
        <v>2</v>
      </c>
      <c r="F119" s="104">
        <v>9</v>
      </c>
      <c r="G119" s="104">
        <v>3</v>
      </c>
      <c r="H119" s="124"/>
      <c r="I119" s="124"/>
    </row>
    <row r="120" spans="1:9" ht="31.5" customHeight="1">
      <c r="A120" s="104"/>
      <c r="B120" s="153" t="s">
        <v>615</v>
      </c>
      <c r="C120" s="153"/>
      <c r="D120" s="104"/>
      <c r="E120" s="104">
        <v>2</v>
      </c>
      <c r="F120" s="104">
        <v>9</v>
      </c>
      <c r="G120" s="104">
        <v>4</v>
      </c>
      <c r="H120" s="123"/>
      <c r="I120" s="123">
        <v>434848</v>
      </c>
    </row>
    <row r="121" spans="1:9" ht="41.25" customHeight="1">
      <c r="A121" s="104" t="s">
        <v>170</v>
      </c>
      <c r="B121" s="155" t="s">
        <v>171</v>
      </c>
      <c r="C121" s="155"/>
      <c r="D121" s="104"/>
      <c r="E121" s="104">
        <v>2</v>
      </c>
      <c r="F121" s="104">
        <v>9</v>
      </c>
      <c r="G121" s="104">
        <v>5</v>
      </c>
      <c r="H121" s="124">
        <v>108938</v>
      </c>
      <c r="I121" s="124">
        <v>80712</v>
      </c>
    </row>
    <row r="122" spans="1:9" ht="39.75" customHeight="1">
      <c r="A122" s="104" t="s">
        <v>172</v>
      </c>
      <c r="B122" s="155" t="s">
        <v>173</v>
      </c>
      <c r="C122" s="155"/>
      <c r="D122" s="104"/>
      <c r="E122" s="104">
        <v>2</v>
      </c>
      <c r="F122" s="104">
        <v>9</v>
      </c>
      <c r="G122" s="104">
        <v>6</v>
      </c>
      <c r="H122" s="124">
        <v>203971</v>
      </c>
      <c r="I122" s="124">
        <v>356387</v>
      </c>
    </row>
    <row r="123" spans="1:9" ht="54.75" customHeight="1">
      <c r="A123" s="104"/>
      <c r="B123" s="186" t="s">
        <v>174</v>
      </c>
      <c r="C123" s="186"/>
      <c r="D123" s="104"/>
      <c r="E123" s="104"/>
      <c r="F123" s="104"/>
      <c r="G123" s="107"/>
      <c r="H123" s="125"/>
      <c r="I123" s="125"/>
    </row>
    <row r="124" spans="1:9" ht="27.75" customHeight="1">
      <c r="A124" s="187"/>
      <c r="B124" s="188" t="s">
        <v>175</v>
      </c>
      <c r="C124" s="189"/>
      <c r="D124" s="190"/>
      <c r="E124" s="154">
        <v>2</v>
      </c>
      <c r="F124" s="154">
        <v>9</v>
      </c>
      <c r="G124" s="183">
        <v>7</v>
      </c>
      <c r="H124" s="184">
        <f>+H64-H65+H89-H90+H119-H120+H121-H122</f>
        <v>2522612</v>
      </c>
      <c r="I124" s="184">
        <f>+I64-I65+I89-I90+I119-I120+I121-I122</f>
        <v>113938.73000000417</v>
      </c>
    </row>
    <row r="125" spans="1:9" ht="15.75" customHeight="1">
      <c r="A125" s="187"/>
      <c r="B125" s="191" t="s">
        <v>176</v>
      </c>
      <c r="C125" s="192"/>
      <c r="D125" s="190"/>
      <c r="E125" s="154"/>
      <c r="F125" s="154"/>
      <c r="G125" s="183"/>
      <c r="H125" s="185"/>
      <c r="I125" s="185"/>
    </row>
    <row r="126" spans="1:9" ht="27.75" customHeight="1">
      <c r="A126" s="187"/>
      <c r="B126" s="188" t="s">
        <v>177</v>
      </c>
      <c r="C126" s="189"/>
      <c r="D126" s="190"/>
      <c r="E126" s="154">
        <v>2</v>
      </c>
      <c r="F126" s="154">
        <v>9</v>
      </c>
      <c r="G126" s="154">
        <v>8</v>
      </c>
      <c r="H126" s="184"/>
      <c r="I126" s="184"/>
    </row>
    <row r="127" spans="1:9" ht="15.75" customHeight="1">
      <c r="A127" s="187"/>
      <c r="B127" s="193" t="s">
        <v>178</v>
      </c>
      <c r="C127" s="194"/>
      <c r="D127" s="190"/>
      <c r="E127" s="154"/>
      <c r="F127" s="154"/>
      <c r="G127" s="154"/>
      <c r="H127" s="185"/>
      <c r="I127" s="185"/>
    </row>
    <row r="128" spans="1:9" ht="28.5" customHeight="1">
      <c r="A128" s="104"/>
      <c r="B128" s="195" t="s">
        <v>179</v>
      </c>
      <c r="C128" s="195"/>
      <c r="D128" s="104"/>
      <c r="E128" s="104"/>
      <c r="F128" s="104"/>
      <c r="G128" s="107"/>
      <c r="H128" s="125"/>
      <c r="I128" s="125"/>
    </row>
    <row r="129" spans="1:9" ht="17.25" customHeight="1">
      <c r="A129" s="104" t="s">
        <v>180</v>
      </c>
      <c r="B129" s="155" t="s">
        <v>181</v>
      </c>
      <c r="C129" s="155"/>
      <c r="D129" s="104"/>
      <c r="E129" s="104">
        <v>2</v>
      </c>
      <c r="F129" s="104">
        <v>9</v>
      </c>
      <c r="G129" s="104">
        <v>9</v>
      </c>
      <c r="H129" s="124">
        <f>+H124*10%</f>
        <v>252261.2</v>
      </c>
      <c r="I129" s="124">
        <v>11395</v>
      </c>
    </row>
    <row r="130" spans="1:9" ht="18.75" customHeight="1">
      <c r="A130" s="104" t="s">
        <v>182</v>
      </c>
      <c r="B130" s="155" t="s">
        <v>183</v>
      </c>
      <c r="C130" s="155"/>
      <c r="D130" s="104"/>
      <c r="E130" s="104">
        <v>3</v>
      </c>
      <c r="F130" s="104">
        <v>0</v>
      </c>
      <c r="G130" s="104">
        <v>0</v>
      </c>
      <c r="H130" s="124"/>
      <c r="I130" s="124"/>
    </row>
    <row r="131" spans="1:9" ht="15" customHeight="1">
      <c r="A131" s="104" t="s">
        <v>182</v>
      </c>
      <c r="B131" s="155" t="s">
        <v>184</v>
      </c>
      <c r="C131" s="155"/>
      <c r="D131" s="104"/>
      <c r="E131" s="104">
        <v>3</v>
      </c>
      <c r="F131" s="104">
        <v>0</v>
      </c>
      <c r="G131" s="104">
        <v>1</v>
      </c>
      <c r="H131" s="124"/>
      <c r="I131" s="124"/>
    </row>
    <row r="132" spans="1:9" ht="27" customHeight="1">
      <c r="A132" s="104"/>
      <c r="B132" s="155" t="s">
        <v>185</v>
      </c>
      <c r="C132" s="155"/>
      <c r="D132" s="104"/>
      <c r="E132" s="104"/>
      <c r="F132" s="107"/>
      <c r="G132" s="107"/>
      <c r="H132" s="125"/>
      <c r="I132" s="125"/>
    </row>
    <row r="133" spans="1:9" ht="27.75" customHeight="1">
      <c r="A133" s="104"/>
      <c r="B133" s="153" t="s">
        <v>616</v>
      </c>
      <c r="C133" s="153"/>
      <c r="D133" s="104"/>
      <c r="E133" s="104">
        <v>3</v>
      </c>
      <c r="F133" s="104">
        <v>0</v>
      </c>
      <c r="G133" s="104">
        <v>2</v>
      </c>
      <c r="H133" s="128">
        <f>+H124-H126-H129-H130+H131</f>
        <v>2270350.7999999998</v>
      </c>
      <c r="I133" s="128">
        <f>+I124-I126-I129-I130+I131</f>
        <v>102543.73000000417</v>
      </c>
    </row>
    <row r="134" spans="1:9" ht="27.75" customHeight="1">
      <c r="A134" s="104"/>
      <c r="B134" s="153" t="s">
        <v>617</v>
      </c>
      <c r="C134" s="153"/>
      <c r="D134" s="104"/>
      <c r="E134" s="104">
        <v>3</v>
      </c>
      <c r="F134" s="104">
        <v>0</v>
      </c>
      <c r="G134" s="104">
        <v>3</v>
      </c>
      <c r="H134" s="123"/>
      <c r="I134" s="123"/>
    </row>
    <row r="135" spans="1:9" ht="27" customHeight="1">
      <c r="A135" s="104"/>
      <c r="B135" s="155" t="s">
        <v>186</v>
      </c>
      <c r="C135" s="155"/>
      <c r="D135" s="104"/>
      <c r="E135" s="104"/>
      <c r="F135" s="104"/>
      <c r="G135" s="104"/>
      <c r="H135" s="125"/>
      <c r="I135" s="125"/>
    </row>
    <row r="136" spans="1:9" ht="52.5" customHeight="1">
      <c r="A136" s="104" t="s">
        <v>187</v>
      </c>
      <c r="B136" s="155" t="s">
        <v>188</v>
      </c>
      <c r="C136" s="155"/>
      <c r="D136" s="104"/>
      <c r="E136" s="104">
        <v>3</v>
      </c>
      <c r="F136" s="104">
        <v>0</v>
      </c>
      <c r="G136" s="104">
        <v>4</v>
      </c>
      <c r="H136" s="125"/>
      <c r="I136" s="125"/>
    </row>
    <row r="137" spans="1:9" ht="53.25" customHeight="1">
      <c r="A137" s="104" t="s">
        <v>189</v>
      </c>
      <c r="B137" s="155" t="s">
        <v>190</v>
      </c>
      <c r="C137" s="155"/>
      <c r="D137" s="104"/>
      <c r="E137" s="104">
        <v>3</v>
      </c>
      <c r="F137" s="104">
        <v>0</v>
      </c>
      <c r="G137" s="104">
        <v>5</v>
      </c>
      <c r="H137" s="125"/>
      <c r="I137" s="125"/>
    </row>
    <row r="138" spans="1:9" ht="29.25" customHeight="1">
      <c r="A138" s="104"/>
      <c r="B138" s="153" t="s">
        <v>618</v>
      </c>
      <c r="C138" s="153"/>
      <c r="D138" s="104"/>
      <c r="E138" s="104">
        <v>3</v>
      </c>
      <c r="F138" s="104">
        <v>0</v>
      </c>
      <c r="G138" s="104">
        <v>6</v>
      </c>
      <c r="H138" s="125"/>
      <c r="I138" s="125"/>
    </row>
    <row r="139" spans="1:9" ht="27.75" customHeight="1">
      <c r="A139" s="104"/>
      <c r="B139" s="153" t="s">
        <v>619</v>
      </c>
      <c r="C139" s="153"/>
      <c r="D139" s="104"/>
      <c r="E139" s="104">
        <v>3</v>
      </c>
      <c r="F139" s="104">
        <v>0</v>
      </c>
      <c r="G139" s="104">
        <v>7</v>
      </c>
      <c r="H139" s="125"/>
      <c r="I139" s="125"/>
    </row>
    <row r="140" spans="1:9" ht="20.25" customHeight="1">
      <c r="A140" s="104" t="s">
        <v>191</v>
      </c>
      <c r="B140" s="155" t="s">
        <v>192</v>
      </c>
      <c r="C140" s="155"/>
      <c r="D140" s="104"/>
      <c r="E140" s="104">
        <v>3</v>
      </c>
      <c r="F140" s="104">
        <v>0</v>
      </c>
      <c r="G140" s="104">
        <v>8</v>
      </c>
      <c r="H140" s="125"/>
      <c r="I140" s="125"/>
    </row>
    <row r="141" spans="1:9" ht="30" customHeight="1">
      <c r="A141" s="104"/>
      <c r="B141" s="153" t="s">
        <v>620</v>
      </c>
      <c r="C141" s="153"/>
      <c r="D141" s="104"/>
      <c r="E141" s="104">
        <v>3</v>
      </c>
      <c r="F141" s="104">
        <v>0</v>
      </c>
      <c r="G141" s="104">
        <v>9</v>
      </c>
      <c r="H141" s="125"/>
      <c r="I141" s="125"/>
    </row>
    <row r="142" spans="1:9" ht="28.5" customHeight="1">
      <c r="A142" s="104"/>
      <c r="B142" s="153" t="s">
        <v>621</v>
      </c>
      <c r="C142" s="153"/>
      <c r="D142" s="104"/>
      <c r="E142" s="104">
        <v>3</v>
      </c>
      <c r="F142" s="104">
        <v>1</v>
      </c>
      <c r="G142" s="104">
        <v>0</v>
      </c>
      <c r="H142" s="125"/>
      <c r="I142" s="125"/>
    </row>
    <row r="143" spans="1:9" ht="16.5" customHeight="1">
      <c r="A143" s="104"/>
      <c r="B143" s="155" t="s">
        <v>193</v>
      </c>
      <c r="C143" s="155"/>
      <c r="D143" s="104"/>
      <c r="E143" s="104"/>
      <c r="F143" s="104"/>
      <c r="G143" s="104"/>
      <c r="H143" s="125"/>
      <c r="I143" s="125"/>
    </row>
    <row r="144" spans="1:9" ht="16.5" customHeight="1">
      <c r="A144" s="104"/>
      <c r="B144" s="153" t="s">
        <v>622</v>
      </c>
      <c r="C144" s="153"/>
      <c r="D144" s="104"/>
      <c r="E144" s="104">
        <v>3</v>
      </c>
      <c r="F144" s="104">
        <v>1</v>
      </c>
      <c r="G144" s="104">
        <v>1</v>
      </c>
      <c r="H144" s="123">
        <f>+H133-H134+H141-H142</f>
        <v>2270350.7999999998</v>
      </c>
      <c r="I144" s="123">
        <f>+I133-I134+I141-I142</f>
        <v>102543.73000000417</v>
      </c>
    </row>
    <row r="145" spans="1:9" ht="26.25" customHeight="1">
      <c r="A145" s="104"/>
      <c r="B145" s="153" t="s">
        <v>623</v>
      </c>
      <c r="C145" s="153"/>
      <c r="D145" s="104"/>
      <c r="E145" s="104">
        <v>3</v>
      </c>
      <c r="F145" s="104">
        <v>1</v>
      </c>
      <c r="G145" s="104">
        <v>2</v>
      </c>
      <c r="H145" s="123">
        <f>+H134</f>
        <v>0</v>
      </c>
      <c r="I145" s="123">
        <f>+I134</f>
        <v>0</v>
      </c>
    </row>
    <row r="146" spans="1:9" ht="27" customHeight="1">
      <c r="A146" s="104">
        <v>723</v>
      </c>
      <c r="B146" s="155" t="s">
        <v>194</v>
      </c>
      <c r="C146" s="155"/>
      <c r="D146" s="104"/>
      <c r="E146" s="104">
        <v>3</v>
      </c>
      <c r="F146" s="104">
        <v>1</v>
      </c>
      <c r="G146" s="104">
        <v>3</v>
      </c>
      <c r="H146" s="125"/>
      <c r="I146" s="125"/>
    </row>
    <row r="147" spans="1:9">
      <c r="A147" s="101"/>
      <c r="B147" s="129"/>
      <c r="C147" s="129"/>
      <c r="D147" s="101"/>
      <c r="E147" s="101"/>
      <c r="F147" s="101"/>
      <c r="G147" s="101"/>
      <c r="H147" s="130"/>
      <c r="I147" s="130"/>
    </row>
    <row r="148" spans="1:9" ht="27.75" customHeight="1">
      <c r="A148" s="104"/>
      <c r="B148" s="153" t="s">
        <v>195</v>
      </c>
      <c r="C148" s="153"/>
      <c r="D148" s="104"/>
      <c r="E148" s="104"/>
      <c r="F148" s="104"/>
      <c r="G148" s="104"/>
      <c r="H148" s="125"/>
      <c r="I148" s="125"/>
    </row>
    <row r="149" spans="1:9" ht="26.25" customHeight="1">
      <c r="A149" s="104"/>
      <c r="B149" s="155" t="s">
        <v>196</v>
      </c>
      <c r="C149" s="155"/>
      <c r="D149" s="104"/>
      <c r="E149" s="104">
        <v>3</v>
      </c>
      <c r="F149" s="104">
        <v>1</v>
      </c>
      <c r="G149" s="104">
        <v>4</v>
      </c>
      <c r="H149" s="125"/>
      <c r="I149" s="125"/>
    </row>
    <row r="150" spans="1:9" ht="26.25" customHeight="1">
      <c r="A150" s="104"/>
      <c r="B150" s="155" t="s">
        <v>197</v>
      </c>
      <c r="C150" s="155"/>
      <c r="D150" s="104"/>
      <c r="E150" s="104">
        <v>3</v>
      </c>
      <c r="F150" s="104">
        <v>1</v>
      </c>
      <c r="G150" s="104">
        <v>5</v>
      </c>
      <c r="H150" s="125"/>
      <c r="I150" s="125"/>
    </row>
    <row r="151" spans="1:9" ht="38.25" customHeight="1">
      <c r="A151" s="104"/>
      <c r="B151" s="155" t="s">
        <v>198</v>
      </c>
      <c r="C151" s="155"/>
      <c r="D151" s="104"/>
      <c r="E151" s="104">
        <v>3</v>
      </c>
      <c r="F151" s="104">
        <v>1</v>
      </c>
      <c r="G151" s="104">
        <v>6</v>
      </c>
      <c r="H151" s="125"/>
      <c r="I151" s="125"/>
    </row>
    <row r="152" spans="1:9" ht="29.25" customHeight="1">
      <c r="A152" s="104"/>
      <c r="B152" s="155" t="s">
        <v>199</v>
      </c>
      <c r="C152" s="155"/>
      <c r="D152" s="104"/>
      <c r="E152" s="104">
        <v>3</v>
      </c>
      <c r="F152" s="104">
        <v>1</v>
      </c>
      <c r="G152" s="104">
        <v>7</v>
      </c>
      <c r="H152" s="125"/>
      <c r="I152" s="125"/>
    </row>
    <row r="153" spans="1:9" ht="27.75" customHeight="1">
      <c r="A153" s="104"/>
      <c r="B153" s="155" t="s">
        <v>200</v>
      </c>
      <c r="C153" s="155"/>
      <c r="D153" s="104"/>
      <c r="E153" s="104">
        <v>3</v>
      </c>
      <c r="F153" s="104">
        <v>1</v>
      </c>
      <c r="G153" s="104">
        <v>8</v>
      </c>
      <c r="H153" s="125"/>
      <c r="I153" s="125"/>
    </row>
    <row r="154" spans="1:9" ht="27.75" customHeight="1">
      <c r="A154" s="104"/>
      <c r="B154" s="155" t="s">
        <v>201</v>
      </c>
      <c r="C154" s="155"/>
      <c r="D154" s="104"/>
      <c r="E154" s="104">
        <v>3</v>
      </c>
      <c r="F154" s="104">
        <v>1</v>
      </c>
      <c r="G154" s="104">
        <v>9</v>
      </c>
      <c r="H154" s="125"/>
      <c r="I154" s="125"/>
    </row>
    <row r="155" spans="1:9" ht="27.75" customHeight="1">
      <c r="A155" s="104"/>
      <c r="B155" s="155" t="s">
        <v>202</v>
      </c>
      <c r="C155" s="155"/>
      <c r="D155" s="104"/>
      <c r="E155" s="104">
        <v>3</v>
      </c>
      <c r="F155" s="104">
        <v>2</v>
      </c>
      <c r="G155" s="104">
        <v>0</v>
      </c>
      <c r="H155" s="125"/>
      <c r="I155" s="125"/>
    </row>
    <row r="156" spans="1:9" ht="31.5" customHeight="1">
      <c r="A156" s="104"/>
      <c r="B156" s="155" t="s">
        <v>203</v>
      </c>
      <c r="C156" s="155"/>
      <c r="D156" s="104"/>
      <c r="E156" s="104">
        <v>3</v>
      </c>
      <c r="F156" s="104">
        <v>2</v>
      </c>
      <c r="G156" s="104">
        <v>1</v>
      </c>
      <c r="H156" s="125"/>
      <c r="I156" s="125"/>
    </row>
    <row r="157" spans="1:9" ht="39.75" customHeight="1">
      <c r="A157" s="104"/>
      <c r="B157" s="155" t="s">
        <v>204</v>
      </c>
      <c r="C157" s="155"/>
      <c r="D157" s="104"/>
      <c r="E157" s="104">
        <v>3</v>
      </c>
      <c r="F157" s="104">
        <v>2</v>
      </c>
      <c r="G157" s="104">
        <v>2</v>
      </c>
      <c r="H157" s="125"/>
      <c r="I157" s="125"/>
    </row>
    <row r="158" spans="1:9" ht="29.25" customHeight="1">
      <c r="A158" s="104"/>
      <c r="B158" s="155" t="s">
        <v>205</v>
      </c>
      <c r="C158" s="155"/>
      <c r="D158" s="104"/>
      <c r="E158" s="104">
        <v>3</v>
      </c>
      <c r="F158" s="104">
        <v>2</v>
      </c>
      <c r="G158" s="104">
        <v>3</v>
      </c>
      <c r="H158" s="125"/>
      <c r="I158" s="125"/>
    </row>
    <row r="159" spans="1:9" ht="28.5" customHeight="1">
      <c r="A159" s="104"/>
      <c r="B159" s="155" t="s">
        <v>206</v>
      </c>
      <c r="C159" s="155"/>
      <c r="D159" s="104"/>
      <c r="E159" s="104">
        <v>3</v>
      </c>
      <c r="F159" s="104">
        <v>2</v>
      </c>
      <c r="G159" s="104">
        <v>4</v>
      </c>
      <c r="H159" s="125"/>
      <c r="I159" s="125"/>
    </row>
    <row r="160" spans="1:9" ht="28.5" customHeight="1">
      <c r="A160" s="104"/>
      <c r="B160" s="155" t="s">
        <v>207</v>
      </c>
      <c r="C160" s="155"/>
      <c r="D160" s="104"/>
      <c r="E160" s="104">
        <v>3</v>
      </c>
      <c r="F160" s="104">
        <v>2</v>
      </c>
      <c r="G160" s="104">
        <v>5</v>
      </c>
      <c r="H160" s="125"/>
      <c r="I160" s="125"/>
    </row>
    <row r="161" spans="1:9" ht="27.75" customHeight="1">
      <c r="A161" s="104"/>
      <c r="B161" s="155" t="s">
        <v>208</v>
      </c>
      <c r="C161" s="155"/>
      <c r="D161" s="104"/>
      <c r="E161" s="104">
        <v>3</v>
      </c>
      <c r="F161" s="104">
        <v>2</v>
      </c>
      <c r="G161" s="104">
        <v>6</v>
      </c>
      <c r="H161" s="125"/>
      <c r="I161" s="125"/>
    </row>
    <row r="162" spans="1:9" ht="29.25" customHeight="1">
      <c r="A162" s="104"/>
      <c r="B162" s="153" t="s">
        <v>624</v>
      </c>
      <c r="C162" s="153"/>
      <c r="D162" s="104"/>
      <c r="E162" s="104">
        <v>3</v>
      </c>
      <c r="F162" s="104">
        <v>2</v>
      </c>
      <c r="G162" s="104">
        <v>7</v>
      </c>
      <c r="H162" s="125"/>
      <c r="I162" s="125"/>
    </row>
    <row r="163" spans="1:9" ht="29.25" customHeight="1">
      <c r="A163" s="104"/>
      <c r="B163" s="153" t="s">
        <v>625</v>
      </c>
      <c r="C163" s="153"/>
      <c r="D163" s="104"/>
      <c r="E163" s="104">
        <v>3</v>
      </c>
      <c r="F163" s="104">
        <v>2</v>
      </c>
      <c r="G163" s="104">
        <v>8</v>
      </c>
      <c r="H163" s="125"/>
      <c r="I163" s="125"/>
    </row>
    <row r="164" spans="1:9" ht="27.75" customHeight="1">
      <c r="A164" s="104" t="s">
        <v>209</v>
      </c>
      <c r="B164" s="155" t="s">
        <v>210</v>
      </c>
      <c r="C164" s="155"/>
      <c r="D164" s="104"/>
      <c r="E164" s="104">
        <v>3</v>
      </c>
      <c r="F164" s="104">
        <v>2</v>
      </c>
      <c r="G164" s="104">
        <v>9</v>
      </c>
      <c r="H164" s="125"/>
      <c r="I164" s="125"/>
    </row>
    <row r="165" spans="1:9" ht="33" customHeight="1">
      <c r="A165" s="104"/>
      <c r="B165" s="153" t="s">
        <v>626</v>
      </c>
      <c r="C165" s="153"/>
      <c r="D165" s="104"/>
      <c r="E165" s="104">
        <v>3</v>
      </c>
      <c r="F165" s="104">
        <v>3</v>
      </c>
      <c r="G165" s="104">
        <v>0</v>
      </c>
      <c r="H165" s="125"/>
      <c r="I165" s="125"/>
    </row>
    <row r="166" spans="1:9" ht="27.75" customHeight="1">
      <c r="A166" s="104"/>
      <c r="B166" s="153" t="s">
        <v>627</v>
      </c>
      <c r="C166" s="153"/>
      <c r="D166" s="104"/>
      <c r="E166" s="104">
        <v>3</v>
      </c>
      <c r="F166" s="104">
        <v>3</v>
      </c>
      <c r="G166" s="104">
        <v>1</v>
      </c>
      <c r="H166" s="125"/>
      <c r="I166" s="125"/>
    </row>
    <row r="167" spans="1:9">
      <c r="A167" s="101"/>
      <c r="B167" s="129"/>
      <c r="C167" s="129"/>
      <c r="D167" s="101"/>
      <c r="E167" s="101"/>
      <c r="F167" s="101"/>
      <c r="G167" s="101"/>
      <c r="H167" s="130"/>
      <c r="I167" s="130"/>
    </row>
    <row r="168" spans="1:9" ht="27.75" customHeight="1">
      <c r="A168" s="104"/>
      <c r="B168" s="153" t="s">
        <v>628</v>
      </c>
      <c r="C168" s="153"/>
      <c r="D168" s="104"/>
      <c r="E168" s="104">
        <v>3</v>
      </c>
      <c r="F168" s="104">
        <v>3</v>
      </c>
      <c r="G168" s="104">
        <v>2</v>
      </c>
      <c r="H168" s="123">
        <f>+H144-H145+H165-H166</f>
        <v>2270350.7999999998</v>
      </c>
      <c r="I168" s="123">
        <f>+I144-I145+I165-I166</f>
        <v>102543.73000000417</v>
      </c>
    </row>
    <row r="169" spans="1:9" ht="28.5" customHeight="1">
      <c r="A169" s="104"/>
      <c r="B169" s="153" t="s">
        <v>629</v>
      </c>
      <c r="C169" s="153"/>
      <c r="D169" s="104"/>
      <c r="E169" s="104">
        <v>3</v>
      </c>
      <c r="F169" s="104">
        <v>3</v>
      </c>
      <c r="G169" s="104">
        <v>3</v>
      </c>
      <c r="H169" s="123"/>
      <c r="I169" s="123"/>
    </row>
    <row r="170" spans="1:9" ht="12.75" customHeight="1">
      <c r="A170" s="101"/>
      <c r="B170" s="129"/>
      <c r="C170" s="129"/>
      <c r="D170" s="101"/>
      <c r="E170" s="101"/>
      <c r="F170" s="101"/>
      <c r="G170" s="101"/>
      <c r="H170" s="130"/>
      <c r="I170" s="130"/>
    </row>
    <row r="171" spans="1:9" ht="27.75" customHeight="1">
      <c r="A171" s="104"/>
      <c r="B171" s="155" t="s">
        <v>211</v>
      </c>
      <c r="C171" s="155"/>
      <c r="D171" s="104"/>
      <c r="E171" s="104">
        <v>3</v>
      </c>
      <c r="F171" s="104">
        <v>3</v>
      </c>
      <c r="G171" s="104">
        <v>4</v>
      </c>
      <c r="H171" s="131">
        <f>+H144</f>
        <v>2270350.7999999998</v>
      </c>
      <c r="I171" s="131">
        <f>+I144</f>
        <v>102543.73000000417</v>
      </c>
    </row>
    <row r="172" spans="1:9" ht="12.75" customHeight="1">
      <c r="A172" s="104"/>
      <c r="B172" s="155" t="s">
        <v>212</v>
      </c>
      <c r="C172" s="155"/>
      <c r="D172" s="104"/>
      <c r="E172" s="104">
        <v>3</v>
      </c>
      <c r="F172" s="104">
        <v>3</v>
      </c>
      <c r="G172" s="104">
        <v>5</v>
      </c>
      <c r="H172" s="131">
        <f>H171</f>
        <v>2270350.7999999998</v>
      </c>
      <c r="I172" s="131">
        <f>I171</f>
        <v>102543.73000000417</v>
      </c>
    </row>
    <row r="173" spans="1:9" ht="18.75" customHeight="1">
      <c r="A173" s="104"/>
      <c r="B173" s="155" t="s">
        <v>213</v>
      </c>
      <c r="C173" s="155"/>
      <c r="D173" s="104"/>
      <c r="E173" s="104">
        <v>3</v>
      </c>
      <c r="F173" s="104">
        <v>3</v>
      </c>
      <c r="G173" s="104">
        <v>6</v>
      </c>
      <c r="H173" s="125"/>
      <c r="I173" s="125"/>
    </row>
    <row r="174" spans="1:9" ht="30.75" customHeight="1">
      <c r="A174" s="104"/>
      <c r="B174" s="155" t="s">
        <v>214</v>
      </c>
      <c r="C174" s="155"/>
      <c r="D174" s="104"/>
      <c r="E174" s="104">
        <v>3</v>
      </c>
      <c r="F174" s="104">
        <v>3</v>
      </c>
      <c r="G174" s="104">
        <v>7</v>
      </c>
      <c r="H174" s="131">
        <f>+H168</f>
        <v>2270350.7999999998</v>
      </c>
      <c r="I174" s="131">
        <f>+I168</f>
        <v>102543.73000000417</v>
      </c>
    </row>
    <row r="175" spans="1:9">
      <c r="A175" s="104"/>
      <c r="B175" s="155" t="s">
        <v>212</v>
      </c>
      <c r="C175" s="155"/>
      <c r="D175" s="104"/>
      <c r="E175" s="104">
        <v>3</v>
      </c>
      <c r="F175" s="104">
        <v>3</v>
      </c>
      <c r="G175" s="104">
        <v>8</v>
      </c>
      <c r="H175" s="131">
        <f>H171</f>
        <v>2270350.7999999998</v>
      </c>
      <c r="I175" s="131">
        <f>I171</f>
        <v>102543.73000000417</v>
      </c>
    </row>
    <row r="176" spans="1:9">
      <c r="A176" s="104"/>
      <c r="B176" s="155" t="s">
        <v>213</v>
      </c>
      <c r="C176" s="155"/>
      <c r="D176" s="104"/>
      <c r="E176" s="104">
        <v>3</v>
      </c>
      <c r="F176" s="104">
        <v>3</v>
      </c>
      <c r="G176" s="104">
        <v>9</v>
      </c>
      <c r="H176" s="125"/>
      <c r="I176" s="125"/>
    </row>
    <row r="177" spans="1:9">
      <c r="A177" s="104"/>
      <c r="B177" s="155" t="s">
        <v>215</v>
      </c>
      <c r="C177" s="155"/>
      <c r="D177" s="104"/>
      <c r="E177" s="104">
        <v>3</v>
      </c>
      <c r="F177" s="104">
        <v>4</v>
      </c>
      <c r="G177" s="104">
        <v>0</v>
      </c>
      <c r="H177" s="125"/>
      <c r="I177" s="125"/>
    </row>
    <row r="178" spans="1:9" ht="12.75" customHeight="1">
      <c r="A178" s="104"/>
      <c r="B178" s="155" t="s">
        <v>216</v>
      </c>
      <c r="C178" s="155"/>
      <c r="D178" s="104"/>
      <c r="E178" s="104">
        <v>3</v>
      </c>
      <c r="F178" s="104">
        <v>4</v>
      </c>
      <c r="G178" s="104">
        <v>1</v>
      </c>
      <c r="H178" s="125"/>
      <c r="I178" s="125"/>
    </row>
    <row r="179" spans="1:9" ht="12.75" customHeight="1">
      <c r="A179" s="104"/>
      <c r="B179" s="155" t="s">
        <v>217</v>
      </c>
      <c r="C179" s="155"/>
      <c r="D179" s="104"/>
      <c r="E179" s="104">
        <v>3</v>
      </c>
      <c r="F179" s="104">
        <v>4</v>
      </c>
      <c r="G179" s="104">
        <v>2</v>
      </c>
      <c r="H179" s="125"/>
      <c r="I179" s="125"/>
    </row>
    <row r="180" spans="1:9" ht="12.75" customHeight="1">
      <c r="A180" s="101"/>
      <c r="B180" s="129"/>
      <c r="C180" s="129"/>
      <c r="D180" s="101"/>
      <c r="E180" s="101"/>
      <c r="F180" s="101"/>
      <c r="G180" s="101"/>
      <c r="H180" s="130"/>
      <c r="I180" s="130"/>
    </row>
    <row r="181" spans="1:9" ht="12.75" customHeight="1">
      <c r="A181" s="104"/>
      <c r="B181" s="155" t="s">
        <v>218</v>
      </c>
      <c r="C181" s="155"/>
      <c r="D181" s="104"/>
      <c r="E181" s="104"/>
      <c r="F181" s="104"/>
      <c r="G181" s="104"/>
      <c r="H181" s="125"/>
      <c r="I181" s="125"/>
    </row>
    <row r="182" spans="1:9" ht="14.25" customHeight="1">
      <c r="A182" s="104"/>
      <c r="B182" s="155" t="s">
        <v>219</v>
      </c>
      <c r="C182" s="155"/>
      <c r="D182" s="104"/>
      <c r="E182" s="104">
        <v>3</v>
      </c>
      <c r="F182" s="104">
        <v>4</v>
      </c>
      <c r="G182" s="104">
        <v>3</v>
      </c>
      <c r="H182" s="125">
        <v>643</v>
      </c>
      <c r="I182" s="125">
        <v>717</v>
      </c>
    </row>
    <row r="183" spans="1:9" ht="16.5" customHeight="1">
      <c r="A183" s="104"/>
      <c r="B183" s="155" t="s">
        <v>220</v>
      </c>
      <c r="C183" s="155"/>
      <c r="D183" s="104"/>
      <c r="E183" s="104">
        <v>3</v>
      </c>
      <c r="F183" s="104">
        <v>4</v>
      </c>
      <c r="G183" s="104">
        <v>4</v>
      </c>
      <c r="H183" s="125">
        <v>643</v>
      </c>
      <c r="I183" s="125">
        <v>717</v>
      </c>
    </row>
    <row r="186" spans="1:9">
      <c r="A186" s="196" t="s">
        <v>221</v>
      </c>
      <c r="B186" s="196"/>
      <c r="D186" s="113"/>
      <c r="E186" s="113"/>
      <c r="F186" s="113"/>
      <c r="G186" s="113"/>
      <c r="I186" s="132" t="s">
        <v>222</v>
      </c>
    </row>
    <row r="187" spans="1:9">
      <c r="A187" s="196" t="s">
        <v>654</v>
      </c>
      <c r="B187" s="196"/>
      <c r="D187" s="113"/>
      <c r="E187" s="113"/>
      <c r="F187" s="113"/>
      <c r="G187" s="113"/>
      <c r="H187" s="132" t="s">
        <v>223</v>
      </c>
      <c r="I187" s="132" t="s">
        <v>47</v>
      </c>
    </row>
  </sheetData>
  <mergeCells count="204">
    <mergeCell ref="A186:B186"/>
    <mergeCell ref="A187:B187"/>
    <mergeCell ref="B177:C177"/>
    <mergeCell ref="B178:C178"/>
    <mergeCell ref="B179:C179"/>
    <mergeCell ref="B181:C181"/>
    <mergeCell ref="B182:C182"/>
    <mergeCell ref="B183:C183"/>
    <mergeCell ref="B171:C171"/>
    <mergeCell ref="B172:C172"/>
    <mergeCell ref="B173:C173"/>
    <mergeCell ref="B174:C174"/>
    <mergeCell ref="B175:C175"/>
    <mergeCell ref="B176:C176"/>
    <mergeCell ref="B165:C165"/>
    <mergeCell ref="B166:C166"/>
    <mergeCell ref="B168:C168"/>
    <mergeCell ref="B169:C169"/>
    <mergeCell ref="B157:C157"/>
    <mergeCell ref="B158:C158"/>
    <mergeCell ref="B159:C159"/>
    <mergeCell ref="B160:C160"/>
    <mergeCell ref="B161:C161"/>
    <mergeCell ref="B162:C162"/>
    <mergeCell ref="B156:C156"/>
    <mergeCell ref="B144:C144"/>
    <mergeCell ref="B145:C145"/>
    <mergeCell ref="B146:C146"/>
    <mergeCell ref="B148:C148"/>
    <mergeCell ref="B149:C149"/>
    <mergeCell ref="B150:C150"/>
    <mergeCell ref="B163:C163"/>
    <mergeCell ref="B164:C164"/>
    <mergeCell ref="B154:C154"/>
    <mergeCell ref="B155:C155"/>
    <mergeCell ref="I124:I125"/>
    <mergeCell ref="I126:I127"/>
    <mergeCell ref="B128:C128"/>
    <mergeCell ref="B129:C129"/>
    <mergeCell ref="B130:C130"/>
    <mergeCell ref="B131:C131"/>
    <mergeCell ref="B151:C151"/>
    <mergeCell ref="B152:C152"/>
    <mergeCell ref="B153:C153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A126:A127"/>
    <mergeCell ref="B126:C126"/>
    <mergeCell ref="D126:D127"/>
    <mergeCell ref="E126:E127"/>
    <mergeCell ref="E124:E125"/>
    <mergeCell ref="F124:F125"/>
    <mergeCell ref="G124:G125"/>
    <mergeCell ref="H124:H125"/>
    <mergeCell ref="B125:C125"/>
    <mergeCell ref="F126:F127"/>
    <mergeCell ref="G126:G127"/>
    <mergeCell ref="H126:H127"/>
    <mergeCell ref="B127:C127"/>
    <mergeCell ref="B121:C121"/>
    <mergeCell ref="B122:C122"/>
    <mergeCell ref="B123:C123"/>
    <mergeCell ref="A124:A125"/>
    <mergeCell ref="B124:C124"/>
    <mergeCell ref="D124:D125"/>
    <mergeCell ref="B115:C115"/>
    <mergeCell ref="B116:C116"/>
    <mergeCell ref="B117:C117"/>
    <mergeCell ref="B118:C118"/>
    <mergeCell ref="B119:C119"/>
    <mergeCell ref="B120:C120"/>
    <mergeCell ref="B109:C109"/>
    <mergeCell ref="B110:C110"/>
    <mergeCell ref="B111:C111"/>
    <mergeCell ref="B112:C112"/>
    <mergeCell ref="B113:C113"/>
    <mergeCell ref="B114:C114"/>
    <mergeCell ref="B103:C103"/>
    <mergeCell ref="B104:C104"/>
    <mergeCell ref="B105:C105"/>
    <mergeCell ref="B106:C106"/>
    <mergeCell ref="B107:C107"/>
    <mergeCell ref="B108:C108"/>
    <mergeCell ref="B97:C97"/>
    <mergeCell ref="B98:C98"/>
    <mergeCell ref="B99:C99"/>
    <mergeCell ref="B100:C100"/>
    <mergeCell ref="B101:C101"/>
    <mergeCell ref="B102:C102"/>
    <mergeCell ref="B91:C91"/>
    <mergeCell ref="B92:C92"/>
    <mergeCell ref="B93:C93"/>
    <mergeCell ref="B94:C94"/>
    <mergeCell ref="B95:C95"/>
    <mergeCell ref="B96:C96"/>
    <mergeCell ref="I67:I68"/>
    <mergeCell ref="B85:C85"/>
    <mergeCell ref="B86:C86"/>
    <mergeCell ref="B87:C87"/>
    <mergeCell ref="B88:C88"/>
    <mergeCell ref="B89:C89"/>
    <mergeCell ref="B90:C90"/>
    <mergeCell ref="B80:C80"/>
    <mergeCell ref="B81:C81"/>
    <mergeCell ref="B82:C82"/>
    <mergeCell ref="B83:C83"/>
    <mergeCell ref="B84:C84"/>
    <mergeCell ref="B78:C79"/>
    <mergeCell ref="D78:D79"/>
    <mergeCell ref="E78:E79"/>
    <mergeCell ref="F78:F79"/>
    <mergeCell ref="G78:G79"/>
    <mergeCell ref="H78:H79"/>
    <mergeCell ref="I78:I79"/>
    <mergeCell ref="B72:C72"/>
    <mergeCell ref="B73:C73"/>
    <mergeCell ref="B74:C74"/>
    <mergeCell ref="B75:C75"/>
    <mergeCell ref="B76:C76"/>
    <mergeCell ref="B77:C77"/>
    <mergeCell ref="G67:G68"/>
    <mergeCell ref="H67:H68"/>
    <mergeCell ref="B69:C69"/>
    <mergeCell ref="B70:C70"/>
    <mergeCell ref="B71:C71"/>
    <mergeCell ref="B65:C65"/>
    <mergeCell ref="B66:C66"/>
    <mergeCell ref="B67:C68"/>
    <mergeCell ref="D67:D68"/>
    <mergeCell ref="E67:E68"/>
    <mergeCell ref="F67:F68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21:C21"/>
    <mergeCell ref="B22:C22"/>
    <mergeCell ref="A12:I12"/>
    <mergeCell ref="C13:G13"/>
    <mergeCell ref="A15:A18"/>
    <mergeCell ref="B15:C18"/>
    <mergeCell ref="E15:G15"/>
    <mergeCell ref="H15:I16"/>
    <mergeCell ref="E16:G16"/>
    <mergeCell ref="E17:G17"/>
    <mergeCell ref="E18:G18"/>
    <mergeCell ref="B3:I3"/>
    <mergeCell ref="B4:I4"/>
    <mergeCell ref="B5:I5"/>
    <mergeCell ref="B6:I6"/>
    <mergeCell ref="B7:I7"/>
    <mergeCell ref="A11:I11"/>
    <mergeCell ref="B19:C19"/>
    <mergeCell ref="E19:G19"/>
    <mergeCell ref="B20:C20"/>
    <mergeCell ref="E20:G20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7"/>
  <sheetViews>
    <sheetView tabSelected="1" topLeftCell="A145" zoomScaleNormal="100" workbookViewId="0">
      <selection activeCell="J168" sqref="J168"/>
    </sheetView>
  </sheetViews>
  <sheetFormatPr defaultColWidth="9.140625" defaultRowHeight="12.75"/>
  <cols>
    <col min="1" max="1" width="15.140625" style="37" customWidth="1"/>
    <col min="2" max="2" width="43.85546875" style="37" customWidth="1"/>
    <col min="3" max="3" width="9.140625" style="37" customWidth="1"/>
    <col min="4" max="4" width="3" style="37" customWidth="1"/>
    <col min="5" max="5" width="3.5703125" style="37" customWidth="1"/>
    <col min="6" max="6" width="3.7109375" style="37" customWidth="1"/>
    <col min="7" max="7" width="14.85546875" style="37" customWidth="1"/>
    <col min="8" max="8" width="13.7109375" style="37" customWidth="1"/>
    <col min="9" max="9" width="15.85546875" style="37" customWidth="1"/>
    <col min="10" max="10" width="15.5703125" style="37" customWidth="1"/>
    <col min="11" max="11" width="21.28515625" style="37" customWidth="1"/>
    <col min="12" max="12" width="12.42578125" style="37" customWidth="1"/>
    <col min="13" max="13" width="11" style="146" bestFit="1" customWidth="1"/>
    <col min="14" max="16384" width="9.140625" style="37"/>
  </cols>
  <sheetData>
    <row r="1" spans="1:11" ht="13.5">
      <c r="A1" s="37" t="s">
        <v>209</v>
      </c>
      <c r="K1" s="38" t="s">
        <v>1</v>
      </c>
    </row>
    <row r="2" spans="1:11" ht="13.5">
      <c r="A2" s="41"/>
      <c r="B2" s="39"/>
      <c r="K2" s="48" t="s">
        <v>224</v>
      </c>
    </row>
    <row r="3" spans="1:11">
      <c r="A3" s="40" t="s">
        <v>49</v>
      </c>
      <c r="B3" s="198" t="s">
        <v>50</v>
      </c>
      <c r="C3" s="198"/>
      <c r="D3" s="198"/>
      <c r="E3" s="198"/>
      <c r="F3" s="198"/>
      <c r="G3" s="198"/>
      <c r="H3" s="198"/>
      <c r="I3" s="198"/>
      <c r="J3" s="198"/>
      <c r="K3" s="198"/>
    </row>
    <row r="4" spans="1:11">
      <c r="A4" s="40" t="s">
        <v>51</v>
      </c>
      <c r="B4" s="198" t="s">
        <v>10</v>
      </c>
      <c r="C4" s="198"/>
      <c r="D4" s="198"/>
      <c r="E4" s="198"/>
      <c r="F4" s="198"/>
      <c r="G4" s="198"/>
      <c r="H4" s="198"/>
      <c r="I4" s="198"/>
      <c r="J4" s="198"/>
      <c r="K4" s="198"/>
    </row>
    <row r="5" spans="1:11">
      <c r="A5" s="40" t="s">
        <v>52</v>
      </c>
      <c r="B5" s="198" t="s">
        <v>53</v>
      </c>
      <c r="C5" s="198"/>
      <c r="D5" s="198"/>
      <c r="E5" s="198"/>
      <c r="F5" s="198"/>
      <c r="G5" s="198"/>
      <c r="H5" s="198"/>
      <c r="I5" s="198"/>
      <c r="J5" s="198"/>
      <c r="K5" s="198"/>
    </row>
    <row r="6" spans="1:11">
      <c r="A6" s="40" t="s">
        <v>54</v>
      </c>
      <c r="B6" s="199" t="s">
        <v>55</v>
      </c>
      <c r="C6" s="199"/>
      <c r="D6" s="199"/>
      <c r="E6" s="199"/>
      <c r="F6" s="199"/>
      <c r="G6" s="199"/>
      <c r="H6" s="199"/>
      <c r="I6" s="199"/>
      <c r="J6" s="199"/>
      <c r="K6" s="199"/>
    </row>
    <row r="7" spans="1:11">
      <c r="A7" s="40" t="s">
        <v>56</v>
      </c>
      <c r="B7" s="199" t="s">
        <v>55</v>
      </c>
      <c r="C7" s="199"/>
      <c r="D7" s="199"/>
      <c r="E7" s="199"/>
      <c r="F7" s="199"/>
      <c r="G7" s="199"/>
      <c r="H7" s="199"/>
      <c r="I7" s="199"/>
      <c r="J7" s="199"/>
      <c r="K7" s="199"/>
    </row>
    <row r="8" spans="1:11">
      <c r="A8" s="41"/>
      <c r="B8" s="86"/>
      <c r="C8" s="86"/>
      <c r="D8" s="86"/>
      <c r="E8" s="86"/>
      <c r="F8" s="86"/>
      <c r="G8" s="138"/>
      <c r="H8" s="86"/>
      <c r="I8" s="197"/>
      <c r="J8" s="197"/>
    </row>
    <row r="9" spans="1:11">
      <c r="B9" s="86"/>
      <c r="C9" s="86"/>
      <c r="D9" s="86"/>
      <c r="E9" s="86"/>
      <c r="F9" s="86"/>
      <c r="G9" s="138"/>
      <c r="H9" s="86"/>
      <c r="I9" s="197"/>
      <c r="J9" s="197"/>
    </row>
    <row r="11" spans="1:11" ht="14.25" thickBot="1">
      <c r="A11" s="200" t="s">
        <v>225</v>
      </c>
      <c r="B11" s="200"/>
      <c r="C11" s="200"/>
      <c r="D11" s="200"/>
      <c r="E11" s="200"/>
      <c r="F11" s="200"/>
      <c r="G11" s="200"/>
      <c r="H11" s="200"/>
      <c r="I11" s="200"/>
      <c r="J11" s="200"/>
      <c r="K11" s="200"/>
    </row>
    <row r="12" spans="1:11" ht="12.75" customHeight="1" thickTop="1">
      <c r="A12" s="201" t="s">
        <v>649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01"/>
    </row>
    <row r="13" spans="1:11">
      <c r="K13" s="37" t="s">
        <v>226</v>
      </c>
    </row>
    <row r="14" spans="1:11" ht="12.75" customHeight="1">
      <c r="A14" s="202" t="s">
        <v>227</v>
      </c>
      <c r="B14" s="206" t="s">
        <v>60</v>
      </c>
      <c r="C14" s="202" t="s">
        <v>61</v>
      </c>
      <c r="D14" s="211" t="s">
        <v>62</v>
      </c>
      <c r="E14" s="212"/>
      <c r="F14" s="213"/>
      <c r="G14" s="143"/>
      <c r="H14" s="211" t="s">
        <v>228</v>
      </c>
      <c r="I14" s="211"/>
      <c r="J14" s="211"/>
      <c r="K14" s="49" t="s">
        <v>228</v>
      </c>
    </row>
    <row r="15" spans="1:11" ht="12.75" customHeight="1">
      <c r="A15" s="203"/>
      <c r="B15" s="207"/>
      <c r="C15" s="209"/>
      <c r="D15" s="214" t="s">
        <v>64</v>
      </c>
      <c r="E15" s="215"/>
      <c r="F15" s="216"/>
      <c r="G15" s="138"/>
      <c r="H15" s="214" t="s">
        <v>229</v>
      </c>
      <c r="I15" s="214"/>
      <c r="J15" s="214"/>
      <c r="K15" s="50" t="s">
        <v>230</v>
      </c>
    </row>
    <row r="16" spans="1:11" ht="12.75" customHeight="1">
      <c r="A16" s="204"/>
      <c r="B16" s="207"/>
      <c r="C16" s="209"/>
      <c r="D16" s="220"/>
      <c r="E16" s="215"/>
      <c r="F16" s="216"/>
      <c r="G16" s="138"/>
      <c r="H16" s="220"/>
      <c r="I16" s="220"/>
      <c r="J16" s="220"/>
      <c r="K16" s="50" t="s">
        <v>231</v>
      </c>
    </row>
    <row r="17" spans="1:11" ht="12.75" customHeight="1">
      <c r="A17" s="204"/>
      <c r="B17" s="207"/>
      <c r="C17" s="209"/>
      <c r="D17" s="220"/>
      <c r="E17" s="215"/>
      <c r="F17" s="216"/>
      <c r="G17" s="138"/>
      <c r="H17" s="221"/>
      <c r="I17" s="221"/>
      <c r="J17" s="221"/>
      <c r="K17" s="51"/>
    </row>
    <row r="18" spans="1:11" ht="25.5">
      <c r="A18" s="205"/>
      <c r="B18" s="208"/>
      <c r="C18" s="210"/>
      <c r="D18" s="221"/>
      <c r="E18" s="222"/>
      <c r="F18" s="223"/>
      <c r="G18" s="139"/>
      <c r="H18" s="52" t="s">
        <v>232</v>
      </c>
      <c r="I18" s="80" t="s">
        <v>233</v>
      </c>
      <c r="J18" s="80" t="s">
        <v>234</v>
      </c>
      <c r="K18" s="53"/>
    </row>
    <row r="19" spans="1:11" ht="13.5">
      <c r="A19" s="82">
        <v>1</v>
      </c>
      <c r="B19" s="80">
        <v>2</v>
      </c>
      <c r="C19" s="80">
        <v>3</v>
      </c>
      <c r="D19" s="224">
        <v>4</v>
      </c>
      <c r="E19" s="224"/>
      <c r="F19" s="224"/>
      <c r="G19" s="140"/>
      <c r="H19" s="82">
        <v>5</v>
      </c>
      <c r="I19" s="82">
        <v>6</v>
      </c>
      <c r="J19" s="82">
        <v>7</v>
      </c>
      <c r="K19" s="54">
        <v>8</v>
      </c>
    </row>
    <row r="20" spans="1:11" ht="13.5">
      <c r="A20" s="82"/>
      <c r="B20" s="81" t="s">
        <v>235</v>
      </c>
      <c r="C20" s="82"/>
      <c r="D20" s="225"/>
      <c r="E20" s="225"/>
      <c r="F20" s="225"/>
      <c r="G20" s="141"/>
      <c r="H20" s="45"/>
      <c r="I20" s="45"/>
      <c r="J20" s="45"/>
      <c r="K20" s="45"/>
    </row>
    <row r="21" spans="1:11" ht="27" customHeight="1">
      <c r="A21" s="82"/>
      <c r="B21" s="81" t="s">
        <v>236</v>
      </c>
      <c r="C21" s="82" t="s">
        <v>237</v>
      </c>
      <c r="D21" s="82">
        <v>0</v>
      </c>
      <c r="E21" s="82">
        <v>0</v>
      </c>
      <c r="F21" s="82">
        <v>1</v>
      </c>
      <c r="G21" s="141" t="str">
        <f>CONCATENATE(D21,E21,F21)</f>
        <v>001</v>
      </c>
      <c r="H21" s="55">
        <f>H22+H28+H34+H35+H40+H41+H50+H53</f>
        <v>341583594</v>
      </c>
      <c r="I21" s="55">
        <f>I22+I28+I34+I35+I40+I41+I50+I53</f>
        <v>158847653</v>
      </c>
      <c r="J21" s="55">
        <f>J22+J28+J34+J35+J40+J41+J50+J53</f>
        <v>182735941</v>
      </c>
      <c r="K21" s="55">
        <v>184275391</v>
      </c>
    </row>
    <row r="22" spans="1:11" ht="12.75" customHeight="1">
      <c r="A22" s="56" t="s">
        <v>238</v>
      </c>
      <c r="B22" s="81" t="s">
        <v>239</v>
      </c>
      <c r="C22" s="82"/>
      <c r="D22" s="82">
        <v>0</v>
      </c>
      <c r="E22" s="82">
        <v>0</v>
      </c>
      <c r="F22" s="82">
        <v>2</v>
      </c>
      <c r="G22" s="141" t="str">
        <f t="shared" ref="G22:G85" si="0">CONCATENATE(D22,E22,F22)</f>
        <v>002</v>
      </c>
      <c r="H22" s="55">
        <f>SUM(H23:H27)</f>
        <v>67173287</v>
      </c>
      <c r="I22" s="55">
        <f>SUM(I23:I27)</f>
        <v>18430072</v>
      </c>
      <c r="J22" s="55">
        <f>SUM(J23:J27)</f>
        <v>48743215</v>
      </c>
      <c r="K22" s="55">
        <v>46152931</v>
      </c>
    </row>
    <row r="23" spans="1:11" ht="12.75" customHeight="1">
      <c r="A23" s="56" t="s">
        <v>240</v>
      </c>
      <c r="B23" s="83" t="s">
        <v>241</v>
      </c>
      <c r="C23" s="82"/>
      <c r="D23" s="82">
        <v>0</v>
      </c>
      <c r="E23" s="82">
        <v>0</v>
      </c>
      <c r="F23" s="82">
        <v>3</v>
      </c>
      <c r="G23" s="141" t="str">
        <f t="shared" si="0"/>
        <v>003</v>
      </c>
      <c r="H23" s="57">
        <v>0</v>
      </c>
      <c r="I23" s="57">
        <v>0</v>
      </c>
      <c r="J23" s="57">
        <v>0</v>
      </c>
      <c r="K23" s="57">
        <v>0</v>
      </c>
    </row>
    <row r="24" spans="1:11" ht="12.75" customHeight="1">
      <c r="A24" s="56" t="s">
        <v>242</v>
      </c>
      <c r="B24" s="83" t="s">
        <v>243</v>
      </c>
      <c r="C24" s="82"/>
      <c r="D24" s="82">
        <v>0</v>
      </c>
      <c r="E24" s="82">
        <v>0</v>
      </c>
      <c r="F24" s="82">
        <v>4</v>
      </c>
      <c r="G24" s="141" t="str">
        <f t="shared" si="0"/>
        <v>004</v>
      </c>
      <c r="H24" s="57">
        <v>10848425</v>
      </c>
      <c r="I24" s="57">
        <v>9739004</v>
      </c>
      <c r="J24" s="57">
        <v>1109421</v>
      </c>
      <c r="K24" s="57">
        <v>1682484</v>
      </c>
    </row>
    <row r="25" spans="1:11" ht="12.75" customHeight="1">
      <c r="A25" s="56" t="s">
        <v>244</v>
      </c>
      <c r="B25" s="83" t="s">
        <v>245</v>
      </c>
      <c r="C25" s="82"/>
      <c r="D25" s="82">
        <v>0</v>
      </c>
      <c r="E25" s="82">
        <v>0</v>
      </c>
      <c r="F25" s="82">
        <v>5</v>
      </c>
      <c r="G25" s="141" t="str">
        <f t="shared" si="0"/>
        <v>005</v>
      </c>
      <c r="H25" s="57">
        <v>0</v>
      </c>
      <c r="I25" s="57">
        <v>0</v>
      </c>
      <c r="J25" s="57">
        <v>0</v>
      </c>
      <c r="K25" s="57">
        <v>0</v>
      </c>
    </row>
    <row r="26" spans="1:11" ht="12.75" customHeight="1">
      <c r="A26" s="82" t="s">
        <v>246</v>
      </c>
      <c r="B26" s="83" t="s">
        <v>247</v>
      </c>
      <c r="C26" s="82"/>
      <c r="D26" s="82">
        <v>0</v>
      </c>
      <c r="E26" s="82">
        <v>0</v>
      </c>
      <c r="F26" s="82">
        <v>6</v>
      </c>
      <c r="G26" s="141" t="str">
        <f t="shared" si="0"/>
        <v>006</v>
      </c>
      <c r="H26" s="46">
        <v>15698661</v>
      </c>
      <c r="I26" s="57">
        <v>8691068</v>
      </c>
      <c r="J26" s="57">
        <v>7007593</v>
      </c>
      <c r="K26" s="57">
        <v>7557293</v>
      </c>
    </row>
    <row r="27" spans="1:11" ht="12.75" customHeight="1">
      <c r="A27" s="82" t="s">
        <v>248</v>
      </c>
      <c r="B27" s="83" t="s">
        <v>249</v>
      </c>
      <c r="C27" s="82"/>
      <c r="D27" s="82">
        <v>0</v>
      </c>
      <c r="E27" s="82">
        <v>0</v>
      </c>
      <c r="F27" s="82">
        <v>7</v>
      </c>
      <c r="G27" s="141" t="str">
        <f t="shared" si="0"/>
        <v>007</v>
      </c>
      <c r="H27" s="57">
        <v>40626201</v>
      </c>
      <c r="I27" s="57">
        <v>0</v>
      </c>
      <c r="J27" s="57">
        <v>40626201</v>
      </c>
      <c r="K27" s="57">
        <v>36913154</v>
      </c>
    </row>
    <row r="28" spans="1:11" ht="12.75" customHeight="1">
      <c r="A28" s="56" t="s">
        <v>250</v>
      </c>
      <c r="B28" s="81" t="s">
        <v>251</v>
      </c>
      <c r="C28" s="82"/>
      <c r="D28" s="82">
        <v>0</v>
      </c>
      <c r="E28" s="82">
        <v>0</v>
      </c>
      <c r="F28" s="82">
        <v>8</v>
      </c>
      <c r="G28" s="141" t="str">
        <f t="shared" si="0"/>
        <v>008</v>
      </c>
      <c r="H28" s="55">
        <f>SUM(H29:H33)</f>
        <v>262724592</v>
      </c>
      <c r="I28" s="55">
        <f>SUM(I29:I33)</f>
        <v>139462621</v>
      </c>
      <c r="J28" s="55">
        <f>SUM(J29:J33)</f>
        <v>123261971</v>
      </c>
      <c r="K28" s="55">
        <v>127800536</v>
      </c>
    </row>
    <row r="29" spans="1:11" ht="12.75" customHeight="1">
      <c r="A29" s="56" t="s">
        <v>252</v>
      </c>
      <c r="B29" s="83" t="s">
        <v>253</v>
      </c>
      <c r="C29" s="82"/>
      <c r="D29" s="82">
        <v>0</v>
      </c>
      <c r="E29" s="82">
        <v>0</v>
      </c>
      <c r="F29" s="82">
        <v>9</v>
      </c>
      <c r="G29" s="141" t="str">
        <f t="shared" si="0"/>
        <v>009</v>
      </c>
      <c r="H29" s="57">
        <v>2322522</v>
      </c>
      <c r="I29" s="57">
        <v>0</v>
      </c>
      <c r="J29" s="57">
        <v>2322522</v>
      </c>
      <c r="K29" s="57">
        <v>2322522</v>
      </c>
    </row>
    <row r="30" spans="1:11" ht="12.75" customHeight="1">
      <c r="A30" s="56" t="s">
        <v>254</v>
      </c>
      <c r="B30" s="83" t="s">
        <v>255</v>
      </c>
      <c r="C30" s="82"/>
      <c r="D30" s="82">
        <v>0</v>
      </c>
      <c r="E30" s="82">
        <v>1</v>
      </c>
      <c r="F30" s="82">
        <v>0</v>
      </c>
      <c r="G30" s="141" t="str">
        <f t="shared" si="0"/>
        <v>010</v>
      </c>
      <c r="H30" s="57">
        <v>136748296</v>
      </c>
      <c r="I30" s="57">
        <v>63145621</v>
      </c>
      <c r="J30" s="57">
        <v>73602675</v>
      </c>
      <c r="K30" s="57">
        <v>76079301</v>
      </c>
    </row>
    <row r="31" spans="1:11" ht="12.75" customHeight="1">
      <c r="A31" s="82" t="s">
        <v>256</v>
      </c>
      <c r="B31" s="83" t="s">
        <v>257</v>
      </c>
      <c r="C31" s="82"/>
      <c r="D31" s="82">
        <v>0</v>
      </c>
      <c r="E31" s="82">
        <v>1</v>
      </c>
      <c r="F31" s="82">
        <v>1</v>
      </c>
      <c r="G31" s="141" t="str">
        <f t="shared" si="0"/>
        <v>011</v>
      </c>
      <c r="H31" s="57">
        <v>117231058</v>
      </c>
      <c r="I31" s="57">
        <v>76317000</v>
      </c>
      <c r="J31" s="57">
        <v>40914058</v>
      </c>
      <c r="K31" s="57">
        <v>45742700</v>
      </c>
    </row>
    <row r="32" spans="1:11" ht="12.75" customHeight="1">
      <c r="A32" s="56" t="s">
        <v>258</v>
      </c>
      <c r="B32" s="83" t="s">
        <v>259</v>
      </c>
      <c r="C32" s="82"/>
      <c r="D32" s="82">
        <v>0</v>
      </c>
      <c r="E32" s="82">
        <v>1</v>
      </c>
      <c r="F32" s="82">
        <v>2</v>
      </c>
      <c r="G32" s="141" t="str">
        <f t="shared" si="0"/>
        <v>012</v>
      </c>
      <c r="H32" s="57">
        <v>0</v>
      </c>
      <c r="I32" s="57">
        <v>0</v>
      </c>
      <c r="J32" s="57">
        <v>0</v>
      </c>
      <c r="K32" s="57">
        <v>0</v>
      </c>
    </row>
    <row r="33" spans="1:11" ht="15.75" customHeight="1">
      <c r="A33" s="82" t="s">
        <v>260</v>
      </c>
      <c r="B33" s="83" t="s">
        <v>261</v>
      </c>
      <c r="C33" s="82" t="s">
        <v>262</v>
      </c>
      <c r="D33" s="82">
        <v>0</v>
      </c>
      <c r="E33" s="82">
        <v>1</v>
      </c>
      <c r="F33" s="82">
        <v>3</v>
      </c>
      <c r="G33" s="141" t="str">
        <f t="shared" si="0"/>
        <v>013</v>
      </c>
      <c r="H33" s="57">
        <v>6422716</v>
      </c>
      <c r="I33" s="57">
        <v>0</v>
      </c>
      <c r="J33" s="57">
        <v>6422716</v>
      </c>
      <c r="K33" s="57">
        <v>3656013</v>
      </c>
    </row>
    <row r="34" spans="1:11" ht="12.75" customHeight="1">
      <c r="A34" s="56" t="s">
        <v>263</v>
      </c>
      <c r="B34" s="81" t="s">
        <v>264</v>
      </c>
      <c r="C34" s="82"/>
      <c r="D34" s="82">
        <v>0</v>
      </c>
      <c r="E34" s="82">
        <v>1</v>
      </c>
      <c r="F34" s="82">
        <v>4</v>
      </c>
      <c r="G34" s="141" t="str">
        <f t="shared" si="0"/>
        <v>014</v>
      </c>
      <c r="H34" s="57">
        <v>0</v>
      </c>
      <c r="I34" s="57">
        <v>0</v>
      </c>
      <c r="J34" s="57">
        <v>0</v>
      </c>
      <c r="K34" s="57">
        <v>0</v>
      </c>
    </row>
    <row r="35" spans="1:11" ht="12.75" customHeight="1">
      <c r="A35" s="56" t="s">
        <v>265</v>
      </c>
      <c r="B35" s="81" t="s">
        <v>266</v>
      </c>
      <c r="C35" s="82"/>
      <c r="D35" s="82">
        <v>0</v>
      </c>
      <c r="E35" s="82">
        <v>1</v>
      </c>
      <c r="F35" s="82">
        <v>5</v>
      </c>
      <c r="G35" s="141" t="str">
        <f t="shared" si="0"/>
        <v>015</v>
      </c>
      <c r="H35" s="57">
        <v>0</v>
      </c>
      <c r="I35" s="57">
        <v>0</v>
      </c>
      <c r="J35" s="57">
        <v>0</v>
      </c>
      <c r="K35" s="57">
        <v>0</v>
      </c>
    </row>
    <row r="36" spans="1:11" ht="12.75" customHeight="1">
      <c r="A36" s="56" t="s">
        <v>267</v>
      </c>
      <c r="B36" s="83" t="s">
        <v>268</v>
      </c>
      <c r="C36" s="82"/>
      <c r="D36" s="82">
        <v>0</v>
      </c>
      <c r="E36" s="82">
        <v>1</v>
      </c>
      <c r="F36" s="82">
        <v>6</v>
      </c>
      <c r="G36" s="141" t="str">
        <f t="shared" si="0"/>
        <v>016</v>
      </c>
      <c r="H36" s="57">
        <v>0</v>
      </c>
      <c r="I36" s="57">
        <v>0</v>
      </c>
      <c r="J36" s="57">
        <v>0</v>
      </c>
      <c r="K36" s="57">
        <v>0</v>
      </c>
    </row>
    <row r="37" spans="1:11" ht="12.75" customHeight="1">
      <c r="A37" s="56" t="s">
        <v>269</v>
      </c>
      <c r="B37" s="83" t="s">
        <v>270</v>
      </c>
      <c r="C37" s="82"/>
      <c r="D37" s="82">
        <v>0</v>
      </c>
      <c r="E37" s="82">
        <v>1</v>
      </c>
      <c r="F37" s="82">
        <v>7</v>
      </c>
      <c r="G37" s="141" t="str">
        <f t="shared" si="0"/>
        <v>017</v>
      </c>
      <c r="H37" s="57">
        <v>0</v>
      </c>
      <c r="I37" s="57">
        <v>0</v>
      </c>
      <c r="J37" s="57">
        <v>0</v>
      </c>
      <c r="K37" s="57">
        <v>0</v>
      </c>
    </row>
    <row r="38" spans="1:11" ht="12.75" customHeight="1">
      <c r="A38" s="56" t="s">
        <v>271</v>
      </c>
      <c r="B38" s="83" t="s">
        <v>272</v>
      </c>
      <c r="C38" s="82"/>
      <c r="D38" s="82">
        <v>0</v>
      </c>
      <c r="E38" s="82">
        <v>1</v>
      </c>
      <c r="F38" s="82">
        <v>8</v>
      </c>
      <c r="G38" s="141" t="str">
        <f t="shared" si="0"/>
        <v>018</v>
      </c>
      <c r="H38" s="57">
        <v>0</v>
      </c>
      <c r="I38" s="57">
        <v>0</v>
      </c>
      <c r="J38" s="57">
        <v>0</v>
      </c>
      <c r="K38" s="57">
        <v>0</v>
      </c>
    </row>
    <row r="39" spans="1:11" ht="12.75" customHeight="1">
      <c r="A39" s="82" t="s">
        <v>273</v>
      </c>
      <c r="B39" s="83" t="s">
        <v>274</v>
      </c>
      <c r="C39" s="82"/>
      <c r="D39" s="82">
        <v>0</v>
      </c>
      <c r="E39" s="82">
        <v>1</v>
      </c>
      <c r="F39" s="82">
        <v>9</v>
      </c>
      <c r="G39" s="141" t="str">
        <f t="shared" si="0"/>
        <v>019</v>
      </c>
      <c r="H39" s="57">
        <v>0</v>
      </c>
      <c r="I39" s="57">
        <v>0</v>
      </c>
      <c r="J39" s="57">
        <v>0</v>
      </c>
      <c r="K39" s="57">
        <v>0</v>
      </c>
    </row>
    <row r="40" spans="1:11" ht="12.75" customHeight="1">
      <c r="A40" s="56" t="s">
        <v>275</v>
      </c>
      <c r="B40" s="81" t="s">
        <v>276</v>
      </c>
      <c r="C40" s="82"/>
      <c r="D40" s="82">
        <v>0</v>
      </c>
      <c r="E40" s="82">
        <v>2</v>
      </c>
      <c r="F40" s="82">
        <v>0</v>
      </c>
      <c r="G40" s="141" t="str">
        <f t="shared" si="0"/>
        <v>020</v>
      </c>
      <c r="H40" s="55">
        <v>463857</v>
      </c>
      <c r="I40" s="55">
        <v>0</v>
      </c>
      <c r="J40" s="55">
        <v>463857</v>
      </c>
      <c r="K40" s="55">
        <v>464316</v>
      </c>
    </row>
    <row r="41" spans="1:11" ht="12.75" customHeight="1">
      <c r="A41" s="56" t="s">
        <v>277</v>
      </c>
      <c r="B41" s="81" t="s">
        <v>278</v>
      </c>
      <c r="C41" s="82"/>
      <c r="D41" s="82">
        <v>0</v>
      </c>
      <c r="E41" s="82">
        <v>2</v>
      </c>
      <c r="F41" s="82">
        <v>1</v>
      </c>
      <c r="G41" s="141" t="str">
        <f t="shared" si="0"/>
        <v>021</v>
      </c>
      <c r="H41" s="55">
        <f>SUM(H42:H49)</f>
        <v>10977585</v>
      </c>
      <c r="I41" s="55">
        <f>SUM(I42:I49)</f>
        <v>824819</v>
      </c>
      <c r="J41" s="55">
        <f>SUM(J42:J49)</f>
        <v>10152766</v>
      </c>
      <c r="K41" s="55">
        <v>9687717</v>
      </c>
    </row>
    <row r="42" spans="1:11" ht="12.75" customHeight="1">
      <c r="A42" s="56" t="s">
        <v>279</v>
      </c>
      <c r="B42" s="83" t="s">
        <v>280</v>
      </c>
      <c r="C42" s="82"/>
      <c r="D42" s="82">
        <v>0</v>
      </c>
      <c r="E42" s="82">
        <v>2</v>
      </c>
      <c r="F42" s="82">
        <v>2</v>
      </c>
      <c r="G42" s="141" t="str">
        <f t="shared" si="0"/>
        <v>022</v>
      </c>
      <c r="H42" s="57">
        <v>3920765</v>
      </c>
      <c r="I42" s="57">
        <v>824819</v>
      </c>
      <c r="J42" s="57">
        <v>3095946</v>
      </c>
      <c r="K42" s="57">
        <v>3485565</v>
      </c>
    </row>
    <row r="43" spans="1:11" ht="12.75" customHeight="1">
      <c r="A43" s="56" t="s">
        <v>281</v>
      </c>
      <c r="B43" s="83" t="s">
        <v>282</v>
      </c>
      <c r="C43" s="82"/>
      <c r="D43" s="82">
        <v>0</v>
      </c>
      <c r="E43" s="82">
        <v>2</v>
      </c>
      <c r="F43" s="82">
        <v>3</v>
      </c>
      <c r="G43" s="141" t="str">
        <f t="shared" si="0"/>
        <v>023</v>
      </c>
      <c r="H43" s="57">
        <v>3750892</v>
      </c>
      <c r="I43" s="57">
        <v>0</v>
      </c>
      <c r="J43" s="57">
        <v>3750892</v>
      </c>
      <c r="K43" s="57">
        <v>3750892</v>
      </c>
    </row>
    <row r="44" spans="1:11" ht="12.75" customHeight="1">
      <c r="A44" s="56" t="s">
        <v>283</v>
      </c>
      <c r="B44" s="83" t="s">
        <v>284</v>
      </c>
      <c r="C44" s="82"/>
      <c r="D44" s="82">
        <v>0</v>
      </c>
      <c r="E44" s="82">
        <v>2</v>
      </c>
      <c r="F44" s="82">
        <v>4</v>
      </c>
      <c r="G44" s="141" t="str">
        <f t="shared" si="0"/>
        <v>024</v>
      </c>
      <c r="H44" s="57">
        <v>0</v>
      </c>
      <c r="I44" s="57">
        <v>0</v>
      </c>
      <c r="J44" s="57">
        <v>0</v>
      </c>
      <c r="K44" s="57">
        <v>0</v>
      </c>
    </row>
    <row r="45" spans="1:11" ht="12.75" customHeight="1">
      <c r="A45" s="56" t="s">
        <v>285</v>
      </c>
      <c r="B45" s="83" t="s">
        <v>286</v>
      </c>
      <c r="C45" s="82"/>
      <c r="D45" s="82">
        <v>0</v>
      </c>
      <c r="E45" s="82">
        <v>2</v>
      </c>
      <c r="F45" s="82">
        <v>5</v>
      </c>
      <c r="G45" s="141" t="str">
        <f t="shared" si="0"/>
        <v>025</v>
      </c>
      <c r="H45" s="57">
        <v>1705928</v>
      </c>
      <c r="I45" s="57">
        <v>0</v>
      </c>
      <c r="J45" s="57">
        <v>1705928</v>
      </c>
      <c r="K45" s="57">
        <v>1676079</v>
      </c>
    </row>
    <row r="46" spans="1:11" ht="12.75" customHeight="1">
      <c r="A46" s="56" t="s">
        <v>287</v>
      </c>
      <c r="B46" s="83" t="s">
        <v>288</v>
      </c>
      <c r="C46" s="82"/>
      <c r="D46" s="82">
        <v>0</v>
      </c>
      <c r="E46" s="82">
        <v>2</v>
      </c>
      <c r="F46" s="82">
        <v>6</v>
      </c>
      <c r="G46" s="141" t="str">
        <f t="shared" si="0"/>
        <v>026</v>
      </c>
      <c r="H46" s="57">
        <v>0</v>
      </c>
      <c r="I46" s="57">
        <v>0</v>
      </c>
      <c r="J46" s="57">
        <v>0</v>
      </c>
      <c r="K46" s="57">
        <v>0</v>
      </c>
    </row>
    <row r="47" spans="1:11" ht="12.75" customHeight="1">
      <c r="A47" s="56" t="s">
        <v>289</v>
      </c>
      <c r="B47" s="83" t="s">
        <v>290</v>
      </c>
      <c r="C47" s="82"/>
      <c r="D47" s="82">
        <v>0</v>
      </c>
      <c r="E47" s="82">
        <v>2</v>
      </c>
      <c r="F47" s="82">
        <v>7</v>
      </c>
      <c r="G47" s="141" t="str">
        <f t="shared" si="0"/>
        <v>027</v>
      </c>
      <c r="H47" s="57">
        <v>0</v>
      </c>
      <c r="I47" s="57">
        <v>0</v>
      </c>
      <c r="J47" s="57">
        <v>0</v>
      </c>
      <c r="K47" s="57">
        <v>0</v>
      </c>
    </row>
    <row r="48" spans="1:11" ht="12.75" customHeight="1">
      <c r="A48" s="56" t="s">
        <v>291</v>
      </c>
      <c r="B48" s="83" t="s">
        <v>292</v>
      </c>
      <c r="C48" s="82"/>
      <c r="D48" s="82">
        <v>0</v>
      </c>
      <c r="E48" s="82">
        <v>2</v>
      </c>
      <c r="F48" s="82">
        <v>8</v>
      </c>
      <c r="G48" s="141" t="str">
        <f t="shared" si="0"/>
        <v>028</v>
      </c>
      <c r="H48" s="57">
        <v>0</v>
      </c>
      <c r="I48" s="57">
        <v>0</v>
      </c>
      <c r="J48" s="57">
        <v>0</v>
      </c>
      <c r="K48" s="57">
        <v>0</v>
      </c>
    </row>
    <row r="49" spans="1:11" ht="12.75" customHeight="1">
      <c r="A49" s="56" t="s">
        <v>293</v>
      </c>
      <c r="B49" s="83" t="s">
        <v>294</v>
      </c>
      <c r="C49" s="82"/>
      <c r="D49" s="82">
        <v>0</v>
      </c>
      <c r="E49" s="82">
        <v>2</v>
      </c>
      <c r="F49" s="82">
        <v>9</v>
      </c>
      <c r="G49" s="141" t="str">
        <f t="shared" si="0"/>
        <v>029</v>
      </c>
      <c r="H49" s="57">
        <v>1600000</v>
      </c>
      <c r="I49" s="57">
        <v>0</v>
      </c>
      <c r="J49" s="57">
        <v>1600000</v>
      </c>
      <c r="K49" s="57">
        <v>775181</v>
      </c>
    </row>
    <row r="50" spans="1:11" ht="12.75" customHeight="1">
      <c r="A50" s="56" t="s">
        <v>295</v>
      </c>
      <c r="B50" s="81" t="s">
        <v>296</v>
      </c>
      <c r="C50" s="82"/>
      <c r="D50" s="82">
        <v>0</v>
      </c>
      <c r="E50" s="82">
        <v>3</v>
      </c>
      <c r="F50" s="82">
        <v>0</v>
      </c>
      <c r="G50" s="141" t="str">
        <f t="shared" si="0"/>
        <v>030</v>
      </c>
      <c r="H50" s="55">
        <f>H52+H51</f>
        <v>213892</v>
      </c>
      <c r="I50" s="55">
        <f>I52+I51</f>
        <v>130141</v>
      </c>
      <c r="J50" s="55">
        <f>J52+J51</f>
        <v>83751</v>
      </c>
      <c r="K50" s="57">
        <v>127621</v>
      </c>
    </row>
    <row r="51" spans="1:11" ht="12.75" customHeight="1">
      <c r="A51" s="56" t="s">
        <v>297</v>
      </c>
      <c r="B51" s="83" t="s">
        <v>298</v>
      </c>
      <c r="C51" s="82"/>
      <c r="D51" s="82">
        <v>0</v>
      </c>
      <c r="E51" s="82">
        <v>3</v>
      </c>
      <c r="F51" s="82">
        <v>1</v>
      </c>
      <c r="G51" s="141" t="str">
        <f t="shared" si="0"/>
        <v>031</v>
      </c>
      <c r="H51" s="57">
        <v>0</v>
      </c>
      <c r="I51" s="57">
        <v>0</v>
      </c>
      <c r="J51" s="57">
        <v>0</v>
      </c>
      <c r="K51" s="57">
        <v>0</v>
      </c>
    </row>
    <row r="52" spans="1:11" ht="12.75" customHeight="1">
      <c r="A52" s="82" t="s">
        <v>299</v>
      </c>
      <c r="B52" s="83" t="s">
        <v>300</v>
      </c>
      <c r="C52" s="82"/>
      <c r="D52" s="82">
        <v>0</v>
      </c>
      <c r="E52" s="82">
        <v>3</v>
      </c>
      <c r="F52" s="82">
        <v>2</v>
      </c>
      <c r="G52" s="141" t="str">
        <f t="shared" si="0"/>
        <v>032</v>
      </c>
      <c r="H52" s="57">
        <v>213892</v>
      </c>
      <c r="I52" s="57">
        <v>130141</v>
      </c>
      <c r="J52" s="57">
        <v>83751</v>
      </c>
      <c r="K52" s="57">
        <v>127621</v>
      </c>
    </row>
    <row r="53" spans="1:11" ht="12.75" customHeight="1">
      <c r="A53" s="82" t="s">
        <v>301</v>
      </c>
      <c r="B53" s="81" t="s">
        <v>302</v>
      </c>
      <c r="C53" s="82" t="s">
        <v>303</v>
      </c>
      <c r="D53" s="82">
        <v>0</v>
      </c>
      <c r="E53" s="82">
        <v>3</v>
      </c>
      <c r="F53" s="82">
        <v>3</v>
      </c>
      <c r="G53" s="141" t="str">
        <f t="shared" si="0"/>
        <v>033</v>
      </c>
      <c r="H53" s="55">
        <v>30381</v>
      </c>
      <c r="I53" s="55">
        <v>0</v>
      </c>
      <c r="J53" s="57">
        <v>30381</v>
      </c>
      <c r="K53" s="57">
        <v>42270</v>
      </c>
    </row>
    <row r="54" spans="1:11" ht="12.75" customHeight="1">
      <c r="A54" s="56" t="s">
        <v>304</v>
      </c>
      <c r="B54" s="81" t="s">
        <v>305</v>
      </c>
      <c r="C54" s="82"/>
      <c r="D54" s="82">
        <v>0</v>
      </c>
      <c r="E54" s="82">
        <v>3</v>
      </c>
      <c r="F54" s="82">
        <v>4</v>
      </c>
      <c r="G54" s="141" t="str">
        <f t="shared" si="0"/>
        <v>034</v>
      </c>
      <c r="H54" s="57">
        <v>0</v>
      </c>
      <c r="I54" s="57">
        <v>0</v>
      </c>
      <c r="J54" s="57">
        <v>0</v>
      </c>
      <c r="K54" s="57">
        <v>0</v>
      </c>
    </row>
    <row r="55" spans="1:11" ht="12.75" customHeight="1">
      <c r="A55" s="82"/>
      <c r="B55" s="81" t="s">
        <v>306</v>
      </c>
      <c r="C55" s="82"/>
      <c r="D55" s="82">
        <v>0</v>
      </c>
      <c r="E55" s="82">
        <v>3</v>
      </c>
      <c r="F55" s="82">
        <v>5</v>
      </c>
      <c r="G55" s="141" t="str">
        <f t="shared" si="0"/>
        <v>035</v>
      </c>
      <c r="H55" s="55">
        <f>+H56+H63</f>
        <v>189851166</v>
      </c>
      <c r="I55" s="55">
        <f>+I56+I63</f>
        <v>48206599</v>
      </c>
      <c r="J55" s="55">
        <f>+J56+J63</f>
        <v>141392306</v>
      </c>
      <c r="K55" s="55">
        <v>154535965</v>
      </c>
    </row>
    <row r="56" spans="1:11" ht="12.75" customHeight="1">
      <c r="A56" s="82" t="s">
        <v>307</v>
      </c>
      <c r="B56" s="81" t="s">
        <v>308</v>
      </c>
      <c r="C56" s="82" t="s">
        <v>309</v>
      </c>
      <c r="D56" s="82">
        <v>0</v>
      </c>
      <c r="E56" s="82">
        <v>3</v>
      </c>
      <c r="F56" s="82">
        <v>6</v>
      </c>
      <c r="G56" s="141" t="str">
        <f t="shared" si="0"/>
        <v>036</v>
      </c>
      <c r="H56" s="55">
        <f>SUM(H57:H62)</f>
        <v>38811497</v>
      </c>
      <c r="I56" s="55">
        <f>SUM(I57:I62)</f>
        <v>3447238</v>
      </c>
      <c r="J56" s="55">
        <f>SUM(J57:J62)</f>
        <v>35364259</v>
      </c>
      <c r="K56" s="55">
        <v>30943719</v>
      </c>
    </row>
    <row r="57" spans="1:11" ht="12.75" customHeight="1">
      <c r="A57" s="82">
        <v>10</v>
      </c>
      <c r="B57" s="83" t="s">
        <v>310</v>
      </c>
      <c r="C57" s="82"/>
      <c r="D57" s="82">
        <v>0</v>
      </c>
      <c r="E57" s="82">
        <v>3</v>
      </c>
      <c r="F57" s="82">
        <v>7</v>
      </c>
      <c r="G57" s="141" t="str">
        <f t="shared" si="0"/>
        <v>037</v>
      </c>
      <c r="H57" s="57">
        <v>19225666</v>
      </c>
      <c r="I57" s="57">
        <v>1726773</v>
      </c>
      <c r="J57" s="57">
        <v>17498893</v>
      </c>
      <c r="K57" s="57">
        <v>16802060</v>
      </c>
    </row>
    <row r="58" spans="1:11" ht="12.75" customHeight="1">
      <c r="A58" s="82">
        <v>11</v>
      </c>
      <c r="B58" s="83" t="s">
        <v>311</v>
      </c>
      <c r="C58" s="82"/>
      <c r="D58" s="82">
        <v>0</v>
      </c>
      <c r="E58" s="82">
        <v>3</v>
      </c>
      <c r="F58" s="82">
        <v>8</v>
      </c>
      <c r="G58" s="141" t="str">
        <f t="shared" si="0"/>
        <v>038</v>
      </c>
      <c r="H58" s="57">
        <v>2384026</v>
      </c>
      <c r="I58" s="57">
        <v>23256</v>
      </c>
      <c r="J58" s="57">
        <v>2360770</v>
      </c>
      <c r="K58" s="57">
        <v>1601658</v>
      </c>
    </row>
    <row r="59" spans="1:11" ht="12.75" customHeight="1">
      <c r="A59" s="82">
        <v>12</v>
      </c>
      <c r="B59" s="83" t="s">
        <v>312</v>
      </c>
      <c r="C59" s="82" t="s">
        <v>313</v>
      </c>
      <c r="D59" s="82">
        <v>0</v>
      </c>
      <c r="E59" s="82">
        <v>3</v>
      </c>
      <c r="F59" s="82">
        <v>9</v>
      </c>
      <c r="G59" s="141" t="str">
        <f t="shared" si="0"/>
        <v>039</v>
      </c>
      <c r="H59" s="57">
        <v>15053899</v>
      </c>
      <c r="I59" s="57">
        <v>1695309</v>
      </c>
      <c r="J59" s="57">
        <v>13358590</v>
      </c>
      <c r="K59" s="57">
        <v>9746801</v>
      </c>
    </row>
    <row r="60" spans="1:11">
      <c r="A60" s="82">
        <v>13</v>
      </c>
      <c r="B60" s="83" t="s">
        <v>314</v>
      </c>
      <c r="C60" s="82"/>
      <c r="D60" s="82">
        <v>0</v>
      </c>
      <c r="E60" s="82">
        <v>4</v>
      </c>
      <c r="F60" s="82">
        <v>0</v>
      </c>
      <c r="G60" s="141" t="str">
        <f t="shared" si="0"/>
        <v>040</v>
      </c>
      <c r="H60" s="57">
        <v>60667</v>
      </c>
      <c r="I60" s="57">
        <v>1900</v>
      </c>
      <c r="J60" s="57">
        <v>58767</v>
      </c>
      <c r="K60" s="57">
        <v>343390</v>
      </c>
    </row>
    <row r="61" spans="1:11" ht="12.75" customHeight="1">
      <c r="A61" s="82">
        <v>14</v>
      </c>
      <c r="B61" s="83" t="s">
        <v>315</v>
      </c>
      <c r="C61" s="82"/>
      <c r="D61" s="82">
        <v>0</v>
      </c>
      <c r="E61" s="82">
        <v>4</v>
      </c>
      <c r="F61" s="82">
        <v>1</v>
      </c>
      <c r="G61" s="141" t="str">
        <f t="shared" si="0"/>
        <v>041</v>
      </c>
      <c r="H61" s="57">
        <v>0</v>
      </c>
      <c r="I61" s="57">
        <v>0</v>
      </c>
      <c r="J61" s="57">
        <v>0</v>
      </c>
      <c r="K61" s="57">
        <v>0</v>
      </c>
    </row>
    <row r="62" spans="1:11">
      <c r="A62" s="82">
        <v>15</v>
      </c>
      <c r="B62" s="83" t="s">
        <v>316</v>
      </c>
      <c r="C62" s="82"/>
      <c r="D62" s="82">
        <v>0</v>
      </c>
      <c r="E62" s="82">
        <v>4</v>
      </c>
      <c r="F62" s="82">
        <v>2</v>
      </c>
      <c r="G62" s="141" t="str">
        <f t="shared" si="0"/>
        <v>042</v>
      </c>
      <c r="H62" s="57">
        <v>2087239</v>
      </c>
      <c r="I62" s="57">
        <v>0</v>
      </c>
      <c r="J62" s="57">
        <v>2087239</v>
      </c>
      <c r="K62" s="57">
        <v>2449810</v>
      </c>
    </row>
    <row r="63" spans="1:11" ht="27" customHeight="1">
      <c r="A63" s="82"/>
      <c r="B63" s="81" t="s">
        <v>317</v>
      </c>
      <c r="C63" s="82"/>
      <c r="D63" s="82">
        <v>0</v>
      </c>
      <c r="E63" s="82">
        <v>4</v>
      </c>
      <c r="F63" s="82">
        <v>3</v>
      </c>
      <c r="G63" s="141" t="str">
        <f t="shared" si="0"/>
        <v>043</v>
      </c>
      <c r="H63" s="55">
        <f>+H64+H67+H73+H81+H82</f>
        <v>151039669</v>
      </c>
      <c r="I63" s="55">
        <f>+I64+I67+I73+I81+I82</f>
        <v>44759361</v>
      </c>
      <c r="J63" s="55">
        <f>+J64+J67+J73+J81+J82</f>
        <v>106028047</v>
      </c>
      <c r="K63" s="55">
        <v>123592246</v>
      </c>
    </row>
    <row r="64" spans="1:11" ht="12.75" customHeight="1">
      <c r="A64" s="82">
        <v>20</v>
      </c>
      <c r="B64" s="83" t="s">
        <v>318</v>
      </c>
      <c r="C64" s="82" t="s">
        <v>319</v>
      </c>
      <c r="D64" s="82">
        <v>0</v>
      </c>
      <c r="E64" s="82">
        <v>4</v>
      </c>
      <c r="F64" s="82">
        <v>4</v>
      </c>
      <c r="G64" s="141" t="str">
        <f t="shared" si="0"/>
        <v>044</v>
      </c>
      <c r="H64" s="55">
        <f>SUM(H65:H66)</f>
        <v>10029972</v>
      </c>
      <c r="I64" s="55">
        <f>SUM(I65:I66)</f>
        <v>0</v>
      </c>
      <c r="J64" s="55">
        <f>SUM(J65:J66)</f>
        <v>10029972</v>
      </c>
      <c r="K64" s="55">
        <v>16037764</v>
      </c>
    </row>
    <row r="65" spans="1:11">
      <c r="A65" s="84" t="s">
        <v>320</v>
      </c>
      <c r="B65" s="83" t="s">
        <v>321</v>
      </c>
      <c r="C65" s="82"/>
      <c r="D65" s="82">
        <v>0</v>
      </c>
      <c r="E65" s="82">
        <v>4</v>
      </c>
      <c r="F65" s="82">
        <v>5</v>
      </c>
      <c r="G65" s="141" t="str">
        <f t="shared" si="0"/>
        <v>045</v>
      </c>
      <c r="H65" s="57">
        <v>10029972</v>
      </c>
      <c r="I65" s="57">
        <v>0</v>
      </c>
      <c r="J65" s="57">
        <v>10029972</v>
      </c>
      <c r="K65" s="57">
        <v>16037764</v>
      </c>
    </row>
    <row r="66" spans="1:11" ht="12.75" customHeight="1">
      <c r="A66" s="82">
        <v>207</v>
      </c>
      <c r="B66" s="83" t="s">
        <v>322</v>
      </c>
      <c r="C66" s="82"/>
      <c r="D66" s="82">
        <v>0</v>
      </c>
      <c r="E66" s="82">
        <v>4</v>
      </c>
      <c r="F66" s="82">
        <v>6</v>
      </c>
      <c r="G66" s="141" t="str">
        <f t="shared" si="0"/>
        <v>046</v>
      </c>
      <c r="H66" s="57">
        <v>0</v>
      </c>
      <c r="I66" s="57">
        <v>0</v>
      </c>
      <c r="J66" s="57">
        <v>0</v>
      </c>
      <c r="K66" s="57">
        <v>0</v>
      </c>
    </row>
    <row r="67" spans="1:11" ht="12.75" customHeight="1">
      <c r="A67" s="82" t="s">
        <v>323</v>
      </c>
      <c r="B67" s="83" t="s">
        <v>324</v>
      </c>
      <c r="C67" s="82" t="s">
        <v>325</v>
      </c>
      <c r="D67" s="82">
        <v>0</v>
      </c>
      <c r="E67" s="82">
        <v>4</v>
      </c>
      <c r="F67" s="82">
        <v>7</v>
      </c>
      <c r="G67" s="141" t="str">
        <f t="shared" si="0"/>
        <v>047</v>
      </c>
      <c r="H67" s="55">
        <f>SUM(H68:H72)</f>
        <v>135563754</v>
      </c>
      <c r="I67" s="55">
        <f>SUM(I68:I72)</f>
        <v>44709361</v>
      </c>
      <c r="J67" s="55">
        <f>SUM(J68:J72)</f>
        <v>90602132</v>
      </c>
      <c r="K67" s="55">
        <v>101738210</v>
      </c>
    </row>
    <row r="68" spans="1:11" ht="12.75" customHeight="1">
      <c r="A68" s="82">
        <v>210</v>
      </c>
      <c r="B68" s="83" t="s">
        <v>326</v>
      </c>
      <c r="C68" s="82"/>
      <c r="D68" s="82">
        <v>0</v>
      </c>
      <c r="E68" s="82">
        <v>4</v>
      </c>
      <c r="F68" s="82">
        <v>8</v>
      </c>
      <c r="G68" s="141" t="str">
        <f t="shared" si="0"/>
        <v>048</v>
      </c>
      <c r="H68" s="57">
        <v>0</v>
      </c>
      <c r="I68" s="57">
        <v>0</v>
      </c>
      <c r="J68" s="57">
        <v>0</v>
      </c>
      <c r="K68" s="57">
        <v>0</v>
      </c>
    </row>
    <row r="69" spans="1:11" ht="12.75" customHeight="1">
      <c r="A69" s="82">
        <v>211</v>
      </c>
      <c r="B69" s="83" t="s">
        <v>327</v>
      </c>
      <c r="C69" s="82" t="s">
        <v>328</v>
      </c>
      <c r="D69" s="82">
        <v>0</v>
      </c>
      <c r="E69" s="82">
        <v>4</v>
      </c>
      <c r="F69" s="82">
        <v>9</v>
      </c>
      <c r="G69" s="141" t="str">
        <f t="shared" si="0"/>
        <v>049</v>
      </c>
      <c r="H69" s="57">
        <v>22907447</v>
      </c>
      <c r="I69" s="57">
        <v>2280528</v>
      </c>
      <c r="J69" s="57">
        <v>20626919</v>
      </c>
      <c r="K69" s="57">
        <v>31802265</v>
      </c>
    </row>
    <row r="70" spans="1:11" ht="12.75" customHeight="1">
      <c r="A70" s="82">
        <v>212</v>
      </c>
      <c r="B70" s="83" t="s">
        <v>329</v>
      </c>
      <c r="C70" s="82" t="s">
        <v>330</v>
      </c>
      <c r="D70" s="82">
        <v>0</v>
      </c>
      <c r="E70" s="82">
        <v>5</v>
      </c>
      <c r="F70" s="82">
        <v>0</v>
      </c>
      <c r="G70" s="141" t="str">
        <f t="shared" si="0"/>
        <v>050</v>
      </c>
      <c r="H70" s="57">
        <v>77944714</v>
      </c>
      <c r="I70" s="57">
        <v>9248362</v>
      </c>
      <c r="J70" s="57">
        <v>68696352</v>
      </c>
      <c r="K70" s="57">
        <v>68748128</v>
      </c>
    </row>
    <row r="71" spans="1:11" ht="12.75" customHeight="1">
      <c r="A71" s="82">
        <v>22</v>
      </c>
      <c r="B71" s="83" t="s">
        <v>331</v>
      </c>
      <c r="C71" s="82"/>
      <c r="D71" s="82">
        <v>0</v>
      </c>
      <c r="E71" s="82">
        <v>5</v>
      </c>
      <c r="F71" s="82">
        <v>1</v>
      </c>
      <c r="G71" s="141" t="str">
        <f t="shared" si="0"/>
        <v>051</v>
      </c>
      <c r="H71" s="57">
        <v>0</v>
      </c>
      <c r="I71" s="57">
        <v>0</v>
      </c>
      <c r="J71" s="57">
        <v>0</v>
      </c>
      <c r="K71" s="57">
        <v>0</v>
      </c>
    </row>
    <row r="72" spans="1:11" ht="12.75" customHeight="1">
      <c r="A72" s="82">
        <v>23</v>
      </c>
      <c r="B72" s="83" t="s">
        <v>332</v>
      </c>
      <c r="C72" s="82"/>
      <c r="D72" s="82">
        <v>0</v>
      </c>
      <c r="E72" s="82">
        <v>5</v>
      </c>
      <c r="F72" s="82">
        <v>2</v>
      </c>
      <c r="G72" s="141" t="str">
        <f t="shared" si="0"/>
        <v>052</v>
      </c>
      <c r="H72" s="57">
        <v>34711593</v>
      </c>
      <c r="I72" s="57">
        <v>33180471</v>
      </c>
      <c r="J72" s="57">
        <v>1278861</v>
      </c>
      <c r="K72" s="57">
        <v>1187817</v>
      </c>
    </row>
    <row r="73" spans="1:11" ht="12.75" customHeight="1">
      <c r="A73" s="82">
        <v>24</v>
      </c>
      <c r="B73" s="83" t="s">
        <v>333</v>
      </c>
      <c r="C73" s="82" t="s">
        <v>325</v>
      </c>
      <c r="D73" s="82">
        <v>0</v>
      </c>
      <c r="E73" s="82">
        <v>5</v>
      </c>
      <c r="F73" s="82">
        <v>3</v>
      </c>
      <c r="G73" s="141" t="str">
        <f t="shared" si="0"/>
        <v>053</v>
      </c>
      <c r="H73" s="55">
        <f>SUM(H74:H80)</f>
        <v>4372826</v>
      </c>
      <c r="I73" s="55">
        <f>SUM(I74:I80)</f>
        <v>50000</v>
      </c>
      <c r="J73" s="55">
        <f>SUM(J74:J80)</f>
        <v>4322826</v>
      </c>
      <c r="K73" s="55">
        <v>4273174</v>
      </c>
    </row>
    <row r="74" spans="1:11" ht="12.75" customHeight="1">
      <c r="A74" s="82">
        <v>240</v>
      </c>
      <c r="B74" s="83" t="s">
        <v>334</v>
      </c>
      <c r="C74" s="82"/>
      <c r="D74" s="82">
        <v>0</v>
      </c>
      <c r="E74" s="82">
        <v>5</v>
      </c>
      <c r="F74" s="82">
        <v>4</v>
      </c>
      <c r="G74" s="141" t="str">
        <f t="shared" si="0"/>
        <v>054</v>
      </c>
      <c r="H74" s="57">
        <v>0</v>
      </c>
      <c r="I74" s="57">
        <v>0</v>
      </c>
      <c r="J74" s="57">
        <v>0</v>
      </c>
      <c r="K74" s="57">
        <v>0</v>
      </c>
    </row>
    <row r="75" spans="1:11" ht="12.75" customHeight="1">
      <c r="A75" s="82">
        <v>241</v>
      </c>
      <c r="B75" s="83" t="s">
        <v>335</v>
      </c>
      <c r="C75" s="82"/>
      <c r="D75" s="82">
        <v>0</v>
      </c>
      <c r="E75" s="82">
        <v>5</v>
      </c>
      <c r="F75" s="82">
        <v>5</v>
      </c>
      <c r="G75" s="141" t="str">
        <f t="shared" si="0"/>
        <v>055</v>
      </c>
      <c r="H75" s="57">
        <v>4311866</v>
      </c>
      <c r="I75" s="57">
        <v>50000</v>
      </c>
      <c r="J75" s="57">
        <v>4261866</v>
      </c>
      <c r="K75" s="57">
        <v>4212214</v>
      </c>
    </row>
    <row r="76" spans="1:11" ht="12.75" customHeight="1">
      <c r="A76" s="82">
        <v>242</v>
      </c>
      <c r="B76" s="83" t="s">
        <v>336</v>
      </c>
      <c r="C76" s="82"/>
      <c r="D76" s="82">
        <v>0</v>
      </c>
      <c r="E76" s="82">
        <v>5</v>
      </c>
      <c r="F76" s="82">
        <v>6</v>
      </c>
      <c r="G76" s="141" t="str">
        <f t="shared" si="0"/>
        <v>056</v>
      </c>
      <c r="H76" s="57">
        <v>0</v>
      </c>
      <c r="I76" s="57">
        <v>0</v>
      </c>
      <c r="J76" s="57">
        <v>0</v>
      </c>
      <c r="K76" s="57">
        <v>0</v>
      </c>
    </row>
    <row r="77" spans="1:11" ht="12.75" customHeight="1">
      <c r="A77" s="82" t="s">
        <v>337</v>
      </c>
      <c r="B77" s="83" t="s">
        <v>338</v>
      </c>
      <c r="C77" s="82"/>
      <c r="D77" s="82">
        <v>0</v>
      </c>
      <c r="E77" s="82">
        <v>5</v>
      </c>
      <c r="F77" s="82">
        <v>7</v>
      </c>
      <c r="G77" s="141" t="str">
        <f t="shared" si="0"/>
        <v>057</v>
      </c>
      <c r="H77" s="57">
        <v>0</v>
      </c>
      <c r="I77" s="57">
        <v>0</v>
      </c>
      <c r="J77" s="57">
        <v>0</v>
      </c>
      <c r="K77" s="57">
        <v>0</v>
      </c>
    </row>
    <row r="78" spans="1:11" ht="12.75" customHeight="1">
      <c r="A78" s="82">
        <v>245</v>
      </c>
      <c r="B78" s="83" t="s">
        <v>339</v>
      </c>
      <c r="C78" s="82"/>
      <c r="D78" s="82">
        <v>0</v>
      </c>
      <c r="E78" s="82">
        <v>5</v>
      </c>
      <c r="F78" s="82">
        <v>8</v>
      </c>
      <c r="G78" s="141" t="str">
        <f t="shared" si="0"/>
        <v>058</v>
      </c>
      <c r="H78" s="57">
        <v>0</v>
      </c>
      <c r="I78" s="57">
        <v>0</v>
      </c>
      <c r="J78" s="57">
        <v>0</v>
      </c>
      <c r="K78" s="57">
        <v>0</v>
      </c>
    </row>
    <row r="79" spans="1:11" ht="12.75" customHeight="1">
      <c r="A79" s="82">
        <v>246</v>
      </c>
      <c r="B79" s="83" t="s">
        <v>340</v>
      </c>
      <c r="C79" s="82"/>
      <c r="D79" s="82">
        <v>0</v>
      </c>
      <c r="E79" s="82">
        <v>5</v>
      </c>
      <c r="F79" s="82">
        <v>9</v>
      </c>
      <c r="G79" s="141" t="str">
        <f t="shared" si="0"/>
        <v>059</v>
      </c>
      <c r="H79" s="57">
        <v>0</v>
      </c>
      <c r="I79" s="57">
        <v>0</v>
      </c>
      <c r="J79" s="57">
        <v>0</v>
      </c>
      <c r="K79" s="57">
        <v>0</v>
      </c>
    </row>
    <row r="80" spans="1:11" ht="12.75" customHeight="1">
      <c r="A80" s="82">
        <v>248</v>
      </c>
      <c r="B80" s="83" t="s">
        <v>341</v>
      </c>
      <c r="C80" s="82"/>
      <c r="D80" s="82">
        <v>0</v>
      </c>
      <c r="E80" s="82">
        <v>6</v>
      </c>
      <c r="F80" s="82">
        <v>0</v>
      </c>
      <c r="G80" s="141" t="str">
        <f t="shared" si="0"/>
        <v>060</v>
      </c>
      <c r="H80" s="57">
        <v>60960</v>
      </c>
      <c r="I80" s="57">
        <v>0</v>
      </c>
      <c r="J80" s="57">
        <v>60960</v>
      </c>
      <c r="K80" s="57">
        <v>60960</v>
      </c>
    </row>
    <row r="81" spans="1:11" ht="12.75" customHeight="1">
      <c r="A81" s="82">
        <v>27</v>
      </c>
      <c r="B81" s="83" t="s">
        <v>342</v>
      </c>
      <c r="C81" s="82"/>
      <c r="D81" s="82">
        <v>0</v>
      </c>
      <c r="E81" s="82">
        <v>6</v>
      </c>
      <c r="F81" s="82">
        <v>1</v>
      </c>
      <c r="G81" s="141" t="str">
        <f t="shared" si="0"/>
        <v>061</v>
      </c>
      <c r="H81" s="55">
        <v>304581</v>
      </c>
      <c r="I81" s="55">
        <v>0</v>
      </c>
      <c r="J81" s="57">
        <v>304581</v>
      </c>
      <c r="K81" s="57">
        <v>226396</v>
      </c>
    </row>
    <row r="82" spans="1:11" ht="12.75" customHeight="1">
      <c r="A82" s="82" t="s">
        <v>343</v>
      </c>
      <c r="B82" s="83" t="s">
        <v>344</v>
      </c>
      <c r="C82" s="82" t="s">
        <v>303</v>
      </c>
      <c r="D82" s="82">
        <v>0</v>
      </c>
      <c r="E82" s="82">
        <v>6</v>
      </c>
      <c r="F82" s="82">
        <v>2</v>
      </c>
      <c r="G82" s="141" t="str">
        <f t="shared" si="0"/>
        <v>062</v>
      </c>
      <c r="H82" s="55">
        <v>768536</v>
      </c>
      <c r="I82" s="55">
        <v>0</v>
      </c>
      <c r="J82" s="55">
        <v>768536</v>
      </c>
      <c r="K82" s="55">
        <v>1316702</v>
      </c>
    </row>
    <row r="83" spans="1:11" ht="12.75" customHeight="1">
      <c r="A83" s="82">
        <v>288</v>
      </c>
      <c r="B83" s="81" t="s">
        <v>345</v>
      </c>
      <c r="C83" s="82"/>
      <c r="D83" s="82">
        <v>0</v>
      </c>
      <c r="E83" s="82">
        <v>6</v>
      </c>
      <c r="F83" s="82">
        <v>3</v>
      </c>
      <c r="G83" s="141" t="str">
        <f t="shared" si="0"/>
        <v>063</v>
      </c>
      <c r="H83" s="55">
        <v>744781</v>
      </c>
      <c r="I83" s="55">
        <v>0</v>
      </c>
      <c r="J83" s="55">
        <v>744781</v>
      </c>
      <c r="K83" s="55">
        <v>744781</v>
      </c>
    </row>
    <row r="84" spans="1:11" ht="12.75" customHeight="1">
      <c r="A84" s="82">
        <v>290</v>
      </c>
      <c r="B84" s="81" t="s">
        <v>346</v>
      </c>
      <c r="C84" s="82"/>
      <c r="D84" s="82">
        <v>0</v>
      </c>
      <c r="E84" s="82">
        <v>6</v>
      </c>
      <c r="F84" s="82">
        <v>4</v>
      </c>
      <c r="G84" s="141" t="str">
        <f t="shared" si="0"/>
        <v>064</v>
      </c>
      <c r="H84" s="57">
        <v>0</v>
      </c>
      <c r="I84" s="57">
        <v>0</v>
      </c>
      <c r="J84" s="57">
        <v>0</v>
      </c>
      <c r="K84" s="57">
        <v>0</v>
      </c>
    </row>
    <row r="85" spans="1:11" ht="12.75" customHeight="1">
      <c r="A85" s="82"/>
      <c r="B85" s="81" t="s">
        <v>347</v>
      </c>
      <c r="C85" s="82"/>
      <c r="D85" s="82">
        <v>0</v>
      </c>
      <c r="E85" s="82">
        <v>6</v>
      </c>
      <c r="F85" s="82">
        <v>5</v>
      </c>
      <c r="G85" s="141" t="str">
        <f t="shared" si="0"/>
        <v>065</v>
      </c>
      <c r="H85" s="55">
        <f>H21+H54+H55+H83+H84</f>
        <v>532179541</v>
      </c>
      <c r="I85" s="55">
        <f>I21+I54+I55+I83+I84</f>
        <v>207054252</v>
      </c>
      <c r="J85" s="55">
        <f>J21+J54+J55+J83+J84</f>
        <v>324873028</v>
      </c>
      <c r="K85" s="55">
        <v>339556137</v>
      </c>
    </row>
    <row r="86" spans="1:11" ht="12.75" customHeight="1">
      <c r="A86" s="82">
        <v>88</v>
      </c>
      <c r="B86" s="83" t="s">
        <v>348</v>
      </c>
      <c r="C86" s="82"/>
      <c r="D86" s="82">
        <v>0</v>
      </c>
      <c r="E86" s="82">
        <v>6</v>
      </c>
      <c r="F86" s="82">
        <v>6</v>
      </c>
      <c r="G86" s="141" t="str">
        <f t="shared" ref="G86:G87" si="1">CONCATENATE(D86,E86,F86)</f>
        <v>066</v>
      </c>
      <c r="H86" s="58">
        <v>362589</v>
      </c>
      <c r="I86" s="58">
        <v>0</v>
      </c>
      <c r="J86" s="58">
        <v>362589</v>
      </c>
      <c r="K86" s="58">
        <v>744700</v>
      </c>
    </row>
    <row r="87" spans="1:11" ht="12.75" customHeight="1">
      <c r="A87" s="82"/>
      <c r="B87" s="83" t="s">
        <v>349</v>
      </c>
      <c r="C87" s="82"/>
      <c r="D87" s="82">
        <v>0</v>
      </c>
      <c r="E87" s="82">
        <v>6</v>
      </c>
      <c r="F87" s="82">
        <v>7</v>
      </c>
      <c r="G87" s="141" t="str">
        <f t="shared" si="1"/>
        <v>067</v>
      </c>
      <c r="H87" s="55">
        <f>H85+H86</f>
        <v>532542130</v>
      </c>
      <c r="I87" s="55">
        <f>I85+I86</f>
        <v>207054252</v>
      </c>
      <c r="J87" s="55">
        <f>J85+J86</f>
        <v>325235617</v>
      </c>
      <c r="K87" s="55">
        <v>340300837</v>
      </c>
    </row>
    <row r="88" spans="1:11" ht="12.75" customHeight="1">
      <c r="A88" s="82"/>
      <c r="B88" s="83"/>
      <c r="C88" s="82"/>
      <c r="D88" s="82"/>
      <c r="E88" s="82"/>
      <c r="F88" s="82"/>
      <c r="G88" s="141"/>
      <c r="H88" s="57"/>
      <c r="I88" s="57"/>
      <c r="J88" s="57"/>
      <c r="K88" s="57"/>
    </row>
    <row r="89" spans="1:11" ht="13.5" customHeight="1">
      <c r="A89" s="82"/>
      <c r="B89" s="59" t="s">
        <v>350</v>
      </c>
      <c r="C89" s="82"/>
      <c r="D89" s="225"/>
      <c r="E89" s="225"/>
      <c r="F89" s="225"/>
      <c r="G89" s="144"/>
      <c r="H89" s="226" t="s">
        <v>351</v>
      </c>
      <c r="I89" s="227"/>
      <c r="J89" s="228"/>
      <c r="K89" s="60" t="s">
        <v>352</v>
      </c>
    </row>
    <row r="90" spans="1:11" ht="13.5" customHeight="1">
      <c r="A90" s="61">
        <v>1</v>
      </c>
      <c r="B90" s="61">
        <v>2</v>
      </c>
      <c r="C90" s="61">
        <v>3</v>
      </c>
      <c r="D90" s="229">
        <v>4</v>
      </c>
      <c r="E90" s="230"/>
      <c r="F90" s="231"/>
      <c r="G90" s="142"/>
      <c r="H90" s="226">
        <v>5</v>
      </c>
      <c r="I90" s="232"/>
      <c r="J90" s="233"/>
      <c r="K90" s="60">
        <v>6</v>
      </c>
    </row>
    <row r="91" spans="1:11" ht="26.25">
      <c r="A91" s="82"/>
      <c r="B91" s="59" t="s">
        <v>353</v>
      </c>
      <c r="C91" s="82" t="s">
        <v>354</v>
      </c>
      <c r="D91" s="82">
        <v>1</v>
      </c>
      <c r="E91" s="82">
        <v>0</v>
      </c>
      <c r="F91" s="82">
        <v>1</v>
      </c>
      <c r="G91" s="144"/>
      <c r="H91" s="217">
        <f>H92-H99+H100+H101+H104+H105-H106+H107-H112-H117</f>
        <v>186757965</v>
      </c>
      <c r="I91" s="218"/>
      <c r="J91" s="219"/>
      <c r="K91" s="62">
        <v>189819408</v>
      </c>
    </row>
    <row r="92" spans="1:11" ht="13.5" customHeight="1">
      <c r="A92" s="82">
        <v>30</v>
      </c>
      <c r="B92" s="59" t="s">
        <v>355</v>
      </c>
      <c r="C92" s="82"/>
      <c r="D92" s="82">
        <v>1</v>
      </c>
      <c r="E92" s="82">
        <v>0</v>
      </c>
      <c r="F92" s="82">
        <v>2</v>
      </c>
      <c r="G92" s="144"/>
      <c r="H92" s="217">
        <f>H93+H94+H95+H96+H97+H98</f>
        <v>90376870</v>
      </c>
      <c r="I92" s="218"/>
      <c r="J92" s="219"/>
      <c r="K92" s="62">
        <v>90376870</v>
      </c>
    </row>
    <row r="93" spans="1:11" ht="12.75" customHeight="1">
      <c r="A93" s="82">
        <v>300</v>
      </c>
      <c r="B93" s="84" t="s">
        <v>356</v>
      </c>
      <c r="C93" s="82"/>
      <c r="D93" s="82">
        <v>1</v>
      </c>
      <c r="E93" s="82">
        <v>0</v>
      </c>
      <c r="F93" s="82">
        <v>3</v>
      </c>
      <c r="G93" s="144"/>
      <c r="H93" s="234">
        <v>90376870</v>
      </c>
      <c r="I93" s="235"/>
      <c r="J93" s="236"/>
      <c r="K93" s="136">
        <v>90376870</v>
      </c>
    </row>
    <row r="94" spans="1:11" ht="25.5" customHeight="1">
      <c r="A94" s="82">
        <v>302</v>
      </c>
      <c r="B94" s="84" t="s">
        <v>357</v>
      </c>
      <c r="C94" s="82"/>
      <c r="D94" s="82">
        <v>1</v>
      </c>
      <c r="E94" s="82">
        <v>0</v>
      </c>
      <c r="F94" s="82">
        <v>4</v>
      </c>
      <c r="G94" s="144"/>
      <c r="H94" s="217"/>
      <c r="I94" s="218"/>
      <c r="J94" s="219"/>
      <c r="K94" s="63">
        <v>0</v>
      </c>
    </row>
    <row r="95" spans="1:11" ht="12.75" customHeight="1">
      <c r="A95" s="82">
        <v>303</v>
      </c>
      <c r="B95" s="84" t="s">
        <v>358</v>
      </c>
      <c r="C95" s="82"/>
      <c r="D95" s="82">
        <v>1</v>
      </c>
      <c r="E95" s="82">
        <v>0</v>
      </c>
      <c r="F95" s="82">
        <v>5</v>
      </c>
      <c r="G95" s="144"/>
      <c r="H95" s="217"/>
      <c r="I95" s="218"/>
      <c r="J95" s="219"/>
      <c r="K95" s="63">
        <v>0</v>
      </c>
    </row>
    <row r="96" spans="1:11" ht="12.75" customHeight="1">
      <c r="A96" s="82">
        <v>304</v>
      </c>
      <c r="B96" s="84" t="s">
        <v>359</v>
      </c>
      <c r="C96" s="82"/>
      <c r="D96" s="82">
        <v>1</v>
      </c>
      <c r="E96" s="82">
        <v>0</v>
      </c>
      <c r="F96" s="82">
        <v>6</v>
      </c>
      <c r="G96" s="144"/>
      <c r="H96" s="217"/>
      <c r="I96" s="218"/>
      <c r="J96" s="219"/>
      <c r="K96" s="63">
        <v>0</v>
      </c>
    </row>
    <row r="97" spans="1:11" ht="12.75" customHeight="1">
      <c r="A97" s="82">
        <v>305</v>
      </c>
      <c r="B97" s="84" t="s">
        <v>360</v>
      </c>
      <c r="C97" s="82"/>
      <c r="D97" s="82">
        <v>1</v>
      </c>
      <c r="E97" s="82">
        <v>0</v>
      </c>
      <c r="F97" s="82">
        <v>7</v>
      </c>
      <c r="G97" s="144"/>
      <c r="H97" s="217"/>
      <c r="I97" s="218"/>
      <c r="J97" s="219"/>
      <c r="K97" s="63">
        <v>0</v>
      </c>
    </row>
    <row r="98" spans="1:11" ht="12.75" customHeight="1">
      <c r="A98" s="82">
        <v>309</v>
      </c>
      <c r="B98" s="84" t="s">
        <v>361</v>
      </c>
      <c r="C98" s="82"/>
      <c r="D98" s="82">
        <v>1</v>
      </c>
      <c r="E98" s="82">
        <v>0</v>
      </c>
      <c r="F98" s="82">
        <v>8</v>
      </c>
      <c r="G98" s="144"/>
      <c r="H98" s="217"/>
      <c r="I98" s="218"/>
      <c r="J98" s="219"/>
      <c r="K98" s="63">
        <v>0</v>
      </c>
    </row>
    <row r="99" spans="1:11" ht="13.5" customHeight="1">
      <c r="A99" s="82">
        <v>31</v>
      </c>
      <c r="B99" s="59" t="s">
        <v>362</v>
      </c>
      <c r="C99" s="82"/>
      <c r="D99" s="82">
        <v>1</v>
      </c>
      <c r="E99" s="82">
        <v>0</v>
      </c>
      <c r="F99" s="82">
        <v>9</v>
      </c>
      <c r="G99" s="144"/>
      <c r="H99" s="217"/>
      <c r="I99" s="218"/>
      <c r="J99" s="219"/>
      <c r="K99" s="63">
        <v>0</v>
      </c>
    </row>
    <row r="100" spans="1:11" ht="13.5" customHeight="1">
      <c r="A100" s="82">
        <v>320</v>
      </c>
      <c r="B100" s="59" t="s">
        <v>363</v>
      </c>
      <c r="C100" s="82"/>
      <c r="D100" s="82">
        <v>1</v>
      </c>
      <c r="E100" s="82">
        <v>1</v>
      </c>
      <c r="F100" s="82">
        <v>0</v>
      </c>
      <c r="G100" s="144"/>
      <c r="H100" s="217">
        <v>8566023</v>
      </c>
      <c r="I100" s="218"/>
      <c r="J100" s="219"/>
      <c r="K100" s="62">
        <v>8565582</v>
      </c>
    </row>
    <row r="101" spans="1:11" ht="13.5" customHeight="1">
      <c r="A101" s="82"/>
      <c r="B101" s="59" t="s">
        <v>364</v>
      </c>
      <c r="C101" s="82"/>
      <c r="D101" s="82">
        <v>1</v>
      </c>
      <c r="E101" s="82">
        <v>1</v>
      </c>
      <c r="F101" s="82">
        <v>1</v>
      </c>
      <c r="G101" s="144"/>
      <c r="H101" s="217">
        <f>H102+H103</f>
        <v>45821040</v>
      </c>
      <c r="I101" s="218"/>
      <c r="J101" s="219"/>
      <c r="K101" s="62">
        <v>45821040</v>
      </c>
    </row>
    <row r="102" spans="1:11" ht="12.75" customHeight="1">
      <c r="A102" s="82">
        <v>321</v>
      </c>
      <c r="B102" s="84" t="s">
        <v>365</v>
      </c>
      <c r="C102" s="82"/>
      <c r="D102" s="82">
        <v>1</v>
      </c>
      <c r="E102" s="82">
        <v>1</v>
      </c>
      <c r="F102" s="82">
        <v>2</v>
      </c>
      <c r="G102" s="144"/>
      <c r="H102" s="234">
        <v>45821040</v>
      </c>
      <c r="I102" s="235"/>
      <c r="J102" s="236"/>
      <c r="K102" s="63">
        <v>45821040</v>
      </c>
    </row>
    <row r="103" spans="1:11" ht="25.5" customHeight="1">
      <c r="A103" s="82">
        <v>322</v>
      </c>
      <c r="B103" s="84" t="s">
        <v>366</v>
      </c>
      <c r="C103" s="82"/>
      <c r="D103" s="82">
        <v>1</v>
      </c>
      <c r="E103" s="82">
        <v>1</v>
      </c>
      <c r="F103" s="82">
        <v>3</v>
      </c>
      <c r="G103" s="144"/>
      <c r="H103" s="217"/>
      <c r="I103" s="218"/>
      <c r="J103" s="219"/>
      <c r="K103" s="63">
        <v>0</v>
      </c>
    </row>
    <row r="104" spans="1:11" ht="25.5" customHeight="1">
      <c r="A104" s="82" t="s">
        <v>367</v>
      </c>
      <c r="B104" s="59" t="s">
        <v>368</v>
      </c>
      <c r="C104" s="82"/>
      <c r="D104" s="82">
        <v>1</v>
      </c>
      <c r="E104" s="82">
        <v>1</v>
      </c>
      <c r="F104" s="82">
        <v>4</v>
      </c>
      <c r="G104" s="144"/>
      <c r="H104" s="217"/>
      <c r="I104" s="218"/>
      <c r="J104" s="219"/>
      <c r="K104" s="63">
        <v>0</v>
      </c>
    </row>
    <row r="105" spans="1:11" ht="25.5" customHeight="1">
      <c r="A105" s="82" t="s">
        <v>367</v>
      </c>
      <c r="B105" s="59" t="s">
        <v>369</v>
      </c>
      <c r="C105" s="82"/>
      <c r="D105" s="82">
        <v>1</v>
      </c>
      <c r="E105" s="82">
        <v>1</v>
      </c>
      <c r="F105" s="82">
        <v>5</v>
      </c>
      <c r="G105" s="144"/>
      <c r="H105" s="217"/>
      <c r="I105" s="218"/>
      <c r="J105" s="219"/>
      <c r="K105" s="63">
        <v>0</v>
      </c>
    </row>
    <row r="106" spans="1:11" ht="25.5" customHeight="1">
      <c r="A106" s="82" t="s">
        <v>367</v>
      </c>
      <c r="B106" s="59" t="s">
        <v>370</v>
      </c>
      <c r="C106" s="82"/>
      <c r="D106" s="82">
        <v>1</v>
      </c>
      <c r="E106" s="82">
        <v>1</v>
      </c>
      <c r="F106" s="82">
        <v>6</v>
      </c>
      <c r="G106" s="144"/>
      <c r="H106" s="217"/>
      <c r="I106" s="218"/>
      <c r="J106" s="219"/>
      <c r="K106" s="63">
        <v>0</v>
      </c>
    </row>
    <row r="107" spans="1:11" ht="13.5" customHeight="1">
      <c r="A107" s="82">
        <v>34</v>
      </c>
      <c r="B107" s="59" t="s">
        <v>371</v>
      </c>
      <c r="C107" s="82"/>
      <c r="D107" s="82">
        <v>1</v>
      </c>
      <c r="E107" s="82">
        <v>1</v>
      </c>
      <c r="F107" s="82">
        <v>7</v>
      </c>
      <c r="G107" s="144"/>
      <c r="H107" s="217">
        <f>H108+H109+H110+H111</f>
        <v>42332805</v>
      </c>
      <c r="I107" s="218"/>
      <c r="J107" s="219"/>
      <c r="K107" s="62">
        <v>45263432</v>
      </c>
    </row>
    <row r="108" spans="1:11" ht="12.75" customHeight="1">
      <c r="A108" s="82">
        <v>340</v>
      </c>
      <c r="B108" s="84" t="s">
        <v>372</v>
      </c>
      <c r="C108" s="82"/>
      <c r="D108" s="82">
        <v>1</v>
      </c>
      <c r="E108" s="82">
        <v>1</v>
      </c>
      <c r="F108" s="82">
        <v>8</v>
      </c>
      <c r="G108" s="144"/>
      <c r="H108" s="234">
        <v>40062454</v>
      </c>
      <c r="I108" s="235"/>
      <c r="J108" s="236"/>
      <c r="K108" s="63">
        <v>36342748</v>
      </c>
    </row>
    <row r="109" spans="1:11" ht="12.75" customHeight="1">
      <c r="A109" s="82">
        <v>341</v>
      </c>
      <c r="B109" s="84" t="s">
        <v>373</v>
      </c>
      <c r="C109" s="82"/>
      <c r="D109" s="82">
        <v>1</v>
      </c>
      <c r="E109" s="82">
        <v>1</v>
      </c>
      <c r="F109" s="82">
        <v>9</v>
      </c>
      <c r="G109" s="144"/>
      <c r="H109" s="234">
        <v>2270351</v>
      </c>
      <c r="I109" s="235"/>
      <c r="J109" s="236"/>
      <c r="K109" s="63">
        <v>8920684</v>
      </c>
    </row>
    <row r="110" spans="1:11" ht="25.5" customHeight="1">
      <c r="A110" s="82">
        <v>342</v>
      </c>
      <c r="B110" s="84" t="s">
        <v>374</v>
      </c>
      <c r="C110" s="82"/>
      <c r="D110" s="82">
        <v>1</v>
      </c>
      <c r="E110" s="82">
        <v>2</v>
      </c>
      <c r="F110" s="82">
        <v>0</v>
      </c>
      <c r="G110" s="144"/>
      <c r="H110" s="217"/>
      <c r="I110" s="218"/>
      <c r="J110" s="219"/>
      <c r="K110" s="63">
        <v>0</v>
      </c>
    </row>
    <row r="111" spans="1:11" ht="25.5" customHeight="1">
      <c r="A111" s="82">
        <v>343</v>
      </c>
      <c r="B111" s="84" t="s">
        <v>375</v>
      </c>
      <c r="C111" s="82"/>
      <c r="D111" s="82">
        <v>1</v>
      </c>
      <c r="E111" s="82">
        <v>2</v>
      </c>
      <c r="F111" s="82">
        <v>1</v>
      </c>
      <c r="G111" s="144"/>
      <c r="H111" s="217"/>
      <c r="I111" s="218"/>
      <c r="J111" s="219"/>
      <c r="K111" s="63">
        <v>0</v>
      </c>
    </row>
    <row r="112" spans="1:11" ht="27" customHeight="1">
      <c r="A112" s="82">
        <v>35</v>
      </c>
      <c r="B112" s="59" t="s">
        <v>376</v>
      </c>
      <c r="C112" s="82"/>
      <c r="D112" s="82">
        <v>1</v>
      </c>
      <c r="E112" s="82">
        <v>2</v>
      </c>
      <c r="F112" s="82">
        <v>2</v>
      </c>
      <c r="G112" s="144"/>
      <c r="H112" s="217">
        <f>H113+H114+H115+H116</f>
        <v>0</v>
      </c>
      <c r="I112" s="218"/>
      <c r="J112" s="219"/>
      <c r="K112" s="62">
        <v>0</v>
      </c>
    </row>
    <row r="113" spans="1:11" ht="25.5" customHeight="1">
      <c r="A113" s="82">
        <v>350</v>
      </c>
      <c r="B113" s="84" t="s">
        <v>377</v>
      </c>
      <c r="C113" s="82"/>
      <c r="D113" s="82">
        <v>1</v>
      </c>
      <c r="E113" s="82">
        <v>2</v>
      </c>
      <c r="F113" s="82">
        <v>3</v>
      </c>
      <c r="G113" s="144"/>
      <c r="H113" s="217"/>
      <c r="I113" s="218"/>
      <c r="J113" s="219"/>
      <c r="K113" s="63">
        <v>0</v>
      </c>
    </row>
    <row r="114" spans="1:11" ht="25.5" customHeight="1">
      <c r="A114" s="82">
        <v>351</v>
      </c>
      <c r="B114" s="84" t="s">
        <v>378</v>
      </c>
      <c r="C114" s="82"/>
      <c r="D114" s="82">
        <v>1</v>
      </c>
      <c r="E114" s="82">
        <v>2</v>
      </c>
      <c r="F114" s="82">
        <v>4</v>
      </c>
      <c r="G114" s="144"/>
      <c r="H114" s="217"/>
      <c r="I114" s="218"/>
      <c r="J114" s="219"/>
      <c r="K114" s="63">
        <v>0</v>
      </c>
    </row>
    <row r="115" spans="1:11" ht="25.5" customHeight="1">
      <c r="A115" s="82">
        <v>352</v>
      </c>
      <c r="B115" s="84" t="s">
        <v>379</v>
      </c>
      <c r="C115" s="82"/>
      <c r="D115" s="82">
        <v>1</v>
      </c>
      <c r="E115" s="82">
        <v>2</v>
      </c>
      <c r="F115" s="82">
        <v>5</v>
      </c>
      <c r="G115" s="144"/>
      <c r="H115" s="217"/>
      <c r="I115" s="218"/>
      <c r="J115" s="219"/>
      <c r="K115" s="63">
        <v>0</v>
      </c>
    </row>
    <row r="116" spans="1:11" ht="25.5" customHeight="1">
      <c r="A116" s="82">
        <v>353</v>
      </c>
      <c r="B116" s="84" t="s">
        <v>380</v>
      </c>
      <c r="C116" s="82"/>
      <c r="D116" s="82">
        <v>1</v>
      </c>
      <c r="E116" s="82">
        <v>2</v>
      </c>
      <c r="F116" s="82">
        <v>6</v>
      </c>
      <c r="G116" s="144"/>
      <c r="H116" s="217"/>
      <c r="I116" s="218"/>
      <c r="J116" s="219"/>
      <c r="K116" s="63">
        <v>0</v>
      </c>
    </row>
    <row r="117" spans="1:11" ht="13.5">
      <c r="A117" s="82">
        <v>360</v>
      </c>
      <c r="B117" s="59" t="s">
        <v>381</v>
      </c>
      <c r="C117" s="82"/>
      <c r="D117" s="82">
        <v>1</v>
      </c>
      <c r="E117" s="82">
        <v>2</v>
      </c>
      <c r="F117" s="82">
        <v>7</v>
      </c>
      <c r="G117" s="144"/>
      <c r="H117" s="217">
        <v>338773</v>
      </c>
      <c r="I117" s="218"/>
      <c r="J117" s="219"/>
      <c r="K117" s="62">
        <v>207516</v>
      </c>
    </row>
    <row r="118" spans="1:11" ht="13.5">
      <c r="A118" s="82" t="s">
        <v>382</v>
      </c>
      <c r="B118" s="59" t="s">
        <v>383</v>
      </c>
      <c r="C118" s="82"/>
      <c r="D118" s="82">
        <v>1</v>
      </c>
      <c r="E118" s="82">
        <v>2</v>
      </c>
      <c r="F118" s="82">
        <v>8</v>
      </c>
      <c r="G118" s="144"/>
      <c r="H118" s="217">
        <f>H119+H120</f>
        <v>26535636</v>
      </c>
      <c r="I118" s="218"/>
      <c r="J118" s="219"/>
      <c r="K118" s="62">
        <v>27706858</v>
      </c>
    </row>
    <row r="119" spans="1:11" ht="12.75" customHeight="1">
      <c r="A119" s="82" t="s">
        <v>382</v>
      </c>
      <c r="B119" s="84" t="s">
        <v>384</v>
      </c>
      <c r="C119" s="82"/>
      <c r="D119" s="82">
        <v>1</v>
      </c>
      <c r="E119" s="82">
        <v>2</v>
      </c>
      <c r="F119" s="82">
        <v>9</v>
      </c>
      <c r="G119" s="144"/>
      <c r="H119" s="234">
        <v>26535636</v>
      </c>
      <c r="I119" s="235"/>
      <c r="J119" s="236"/>
      <c r="K119" s="63">
        <v>27706858</v>
      </c>
    </row>
    <row r="120" spans="1:11" ht="25.5" customHeight="1">
      <c r="A120" s="82" t="s">
        <v>382</v>
      </c>
      <c r="B120" s="84" t="s">
        <v>385</v>
      </c>
      <c r="C120" s="82"/>
      <c r="D120" s="82">
        <v>1</v>
      </c>
      <c r="E120" s="82">
        <v>3</v>
      </c>
      <c r="F120" s="82">
        <v>0</v>
      </c>
      <c r="G120" s="144"/>
      <c r="H120" s="217"/>
      <c r="I120" s="218"/>
      <c r="J120" s="219"/>
      <c r="K120" s="63">
        <v>0</v>
      </c>
    </row>
    <row r="121" spans="1:11" ht="13.5" customHeight="1">
      <c r="A121" s="82"/>
      <c r="B121" s="59" t="s">
        <v>386</v>
      </c>
      <c r="C121" s="82"/>
      <c r="D121" s="82">
        <v>1</v>
      </c>
      <c r="E121" s="82">
        <v>3</v>
      </c>
      <c r="F121" s="82">
        <v>1</v>
      </c>
      <c r="G121" s="144"/>
      <c r="H121" s="217">
        <f>H122+H123+H124+H125+H126+H127+H128</f>
        <v>29717867</v>
      </c>
      <c r="I121" s="218"/>
      <c r="J121" s="219"/>
      <c r="K121" s="62">
        <v>23948823</v>
      </c>
    </row>
    <row r="122" spans="1:11" ht="25.5" customHeight="1">
      <c r="A122" s="82">
        <v>410</v>
      </c>
      <c r="B122" s="84" t="s">
        <v>387</v>
      </c>
      <c r="C122" s="82"/>
      <c r="D122" s="82">
        <v>1</v>
      </c>
      <c r="E122" s="82">
        <v>3</v>
      </c>
      <c r="F122" s="82">
        <v>2</v>
      </c>
      <c r="G122" s="144"/>
      <c r="H122" s="217"/>
      <c r="I122" s="218"/>
      <c r="J122" s="219"/>
      <c r="K122" s="63">
        <v>0</v>
      </c>
    </row>
    <row r="123" spans="1:11" ht="25.5" customHeight="1">
      <c r="A123" s="82">
        <v>411</v>
      </c>
      <c r="B123" s="84" t="s">
        <v>388</v>
      </c>
      <c r="C123" s="82"/>
      <c r="D123" s="82">
        <v>1</v>
      </c>
      <c r="E123" s="82">
        <v>3</v>
      </c>
      <c r="F123" s="82">
        <v>3</v>
      </c>
      <c r="G123" s="144"/>
      <c r="H123" s="217"/>
      <c r="I123" s="218"/>
      <c r="J123" s="219"/>
      <c r="K123" s="63">
        <v>0</v>
      </c>
    </row>
    <row r="124" spans="1:11" ht="25.5" customHeight="1">
      <c r="A124" s="82">
        <v>412</v>
      </c>
      <c r="B124" s="84" t="s">
        <v>389</v>
      </c>
      <c r="C124" s="82"/>
      <c r="D124" s="82">
        <v>1</v>
      </c>
      <c r="E124" s="82">
        <v>3</v>
      </c>
      <c r="F124" s="82">
        <v>4</v>
      </c>
      <c r="G124" s="144"/>
      <c r="H124" s="217"/>
      <c r="I124" s="218"/>
      <c r="J124" s="219"/>
      <c r="K124" s="63">
        <v>0</v>
      </c>
    </row>
    <row r="125" spans="1:11" ht="12.75" customHeight="1">
      <c r="A125" s="82" t="s">
        <v>390</v>
      </c>
      <c r="B125" s="84" t="s">
        <v>391</v>
      </c>
      <c r="C125" s="82" t="s">
        <v>392</v>
      </c>
      <c r="D125" s="82">
        <v>1</v>
      </c>
      <c r="E125" s="82">
        <v>3</v>
      </c>
      <c r="F125" s="82">
        <v>5</v>
      </c>
      <c r="G125" s="144"/>
      <c r="H125" s="234">
        <v>28347217</v>
      </c>
      <c r="I125" s="235"/>
      <c r="J125" s="236"/>
      <c r="K125" s="63">
        <v>23282010</v>
      </c>
    </row>
    <row r="126" spans="1:11" ht="12.75" customHeight="1">
      <c r="A126" s="82" t="s">
        <v>393</v>
      </c>
      <c r="B126" s="84" t="s">
        <v>394</v>
      </c>
      <c r="C126" s="82"/>
      <c r="D126" s="82">
        <v>1</v>
      </c>
      <c r="E126" s="82">
        <v>3</v>
      </c>
      <c r="F126" s="82">
        <v>6</v>
      </c>
      <c r="G126" s="144"/>
      <c r="H126" s="234">
        <v>222219</v>
      </c>
      <c r="I126" s="235"/>
      <c r="J126" s="236"/>
      <c r="K126" s="63">
        <v>222219</v>
      </c>
    </row>
    <row r="127" spans="1:11" ht="25.5">
      <c r="A127" s="82">
        <v>417</v>
      </c>
      <c r="B127" s="84" t="s">
        <v>395</v>
      </c>
      <c r="C127" s="82"/>
      <c r="D127" s="82">
        <v>1</v>
      </c>
      <c r="E127" s="82">
        <v>3</v>
      </c>
      <c r="F127" s="82">
        <v>7</v>
      </c>
      <c r="G127" s="144"/>
      <c r="H127" s="217">
        <v>0</v>
      </c>
      <c r="I127" s="218"/>
      <c r="J127" s="219"/>
      <c r="K127" s="63">
        <v>0</v>
      </c>
    </row>
    <row r="128" spans="1:11" ht="12.75" customHeight="1">
      <c r="A128" s="82">
        <v>419</v>
      </c>
      <c r="B128" s="84" t="s">
        <v>396</v>
      </c>
      <c r="C128" s="82"/>
      <c r="D128" s="82">
        <v>1</v>
      </c>
      <c r="E128" s="82">
        <v>3</v>
      </c>
      <c r="F128" s="82">
        <v>8</v>
      </c>
      <c r="G128" s="144"/>
      <c r="H128" s="234">
        <v>1148431</v>
      </c>
      <c r="I128" s="235"/>
      <c r="J128" s="236"/>
      <c r="K128" s="63">
        <v>444594</v>
      </c>
    </row>
    <row r="129" spans="1:11" ht="13.5">
      <c r="A129" s="82">
        <v>408</v>
      </c>
      <c r="B129" s="59" t="s">
        <v>397</v>
      </c>
      <c r="C129" s="82"/>
      <c r="D129" s="82">
        <v>1</v>
      </c>
      <c r="E129" s="82">
        <v>3</v>
      </c>
      <c r="F129" s="82">
        <v>9</v>
      </c>
      <c r="G129" s="144"/>
      <c r="H129" s="217">
        <v>0</v>
      </c>
      <c r="I129" s="218"/>
      <c r="J129" s="219"/>
      <c r="K129" s="63">
        <v>0</v>
      </c>
    </row>
    <row r="130" spans="1:11" ht="26.25">
      <c r="A130" s="82"/>
      <c r="B130" s="59" t="s">
        <v>398</v>
      </c>
      <c r="C130" s="82"/>
      <c r="D130" s="82">
        <v>1</v>
      </c>
      <c r="E130" s="82">
        <v>4</v>
      </c>
      <c r="F130" s="82">
        <v>0</v>
      </c>
      <c r="G130" s="144"/>
      <c r="H130" s="217">
        <f>H131+H139+H145+H146+H150+H151+H152+H153</f>
        <v>79755574</v>
      </c>
      <c r="I130" s="218"/>
      <c r="J130" s="219"/>
      <c r="K130" s="62">
        <v>93321669</v>
      </c>
    </row>
    <row r="131" spans="1:11" ht="13.5">
      <c r="A131" s="82">
        <v>42</v>
      </c>
      <c r="B131" s="59" t="s">
        <v>399</v>
      </c>
      <c r="C131" s="82"/>
      <c r="D131" s="82">
        <v>1</v>
      </c>
      <c r="E131" s="82">
        <v>4</v>
      </c>
      <c r="F131" s="82">
        <v>1</v>
      </c>
      <c r="G131" s="144"/>
      <c r="H131" s="217">
        <f>H132+H133+H134+H135+H136+H137+H138</f>
        <v>59478071</v>
      </c>
      <c r="I131" s="218"/>
      <c r="J131" s="219"/>
      <c r="K131" s="62">
        <v>69376545</v>
      </c>
    </row>
    <row r="132" spans="1:11" ht="25.5" customHeight="1">
      <c r="A132" s="82">
        <v>420</v>
      </c>
      <c r="B132" s="84" t="s">
        <v>400</v>
      </c>
      <c r="C132" s="82"/>
      <c r="D132" s="82">
        <v>1</v>
      </c>
      <c r="E132" s="82">
        <v>4</v>
      </c>
      <c r="F132" s="82">
        <v>2</v>
      </c>
      <c r="G132" s="144"/>
      <c r="H132" s="217"/>
      <c r="I132" s="218"/>
      <c r="J132" s="219"/>
      <c r="K132" s="63">
        <v>0</v>
      </c>
    </row>
    <row r="133" spans="1:11" ht="12.75" customHeight="1">
      <c r="A133" s="82">
        <v>421</v>
      </c>
      <c r="B133" s="84" t="s">
        <v>401</v>
      </c>
      <c r="C133" s="82"/>
      <c r="D133" s="82">
        <v>1</v>
      </c>
      <c r="E133" s="82">
        <v>4</v>
      </c>
      <c r="F133" s="82">
        <v>3</v>
      </c>
      <c r="G133" s="144"/>
      <c r="H133" s="217"/>
      <c r="I133" s="218"/>
      <c r="J133" s="219"/>
      <c r="K133" s="63">
        <v>0</v>
      </c>
    </row>
    <row r="134" spans="1:11" ht="12.75" customHeight="1">
      <c r="A134" s="82">
        <v>422</v>
      </c>
      <c r="B134" s="84" t="s">
        <v>402</v>
      </c>
      <c r="C134" s="82" t="s">
        <v>403</v>
      </c>
      <c r="D134" s="82">
        <v>1</v>
      </c>
      <c r="E134" s="82">
        <v>4</v>
      </c>
      <c r="F134" s="82">
        <v>4</v>
      </c>
      <c r="G134" s="144"/>
      <c r="H134" s="234">
        <v>52204277</v>
      </c>
      <c r="I134" s="235"/>
      <c r="J134" s="236"/>
      <c r="K134" s="63">
        <v>59626868</v>
      </c>
    </row>
    <row r="135" spans="1:11" ht="12.75" customHeight="1">
      <c r="A135" s="82">
        <v>423</v>
      </c>
      <c r="B135" s="84" t="s">
        <v>404</v>
      </c>
      <c r="C135" s="82"/>
      <c r="D135" s="82">
        <v>1</v>
      </c>
      <c r="E135" s="82">
        <v>4</v>
      </c>
      <c r="F135" s="82">
        <v>5</v>
      </c>
      <c r="G135" s="144"/>
      <c r="H135" s="234">
        <v>0</v>
      </c>
      <c r="I135" s="235"/>
      <c r="J135" s="236"/>
      <c r="K135" s="63">
        <v>0</v>
      </c>
    </row>
    <row r="136" spans="1:11" ht="12.75" customHeight="1">
      <c r="A136" s="82" t="s">
        <v>405</v>
      </c>
      <c r="B136" s="84" t="s">
        <v>406</v>
      </c>
      <c r="C136" s="82" t="s">
        <v>407</v>
      </c>
      <c r="D136" s="82">
        <v>1</v>
      </c>
      <c r="E136" s="82">
        <v>4</v>
      </c>
      <c r="F136" s="82">
        <v>6</v>
      </c>
      <c r="G136" s="144"/>
      <c r="H136" s="234">
        <v>7273794</v>
      </c>
      <c r="I136" s="235"/>
      <c r="J136" s="236"/>
      <c r="K136" s="63">
        <v>9747323</v>
      </c>
    </row>
    <row r="137" spans="1:11" ht="25.5">
      <c r="A137" s="82">
        <v>427</v>
      </c>
      <c r="B137" s="84" t="s">
        <v>408</v>
      </c>
      <c r="C137" s="82"/>
      <c r="D137" s="82">
        <v>1</v>
      </c>
      <c r="E137" s="82">
        <v>4</v>
      </c>
      <c r="F137" s="82">
        <v>7</v>
      </c>
      <c r="G137" s="144"/>
      <c r="H137" s="217">
        <v>0</v>
      </c>
      <c r="I137" s="218"/>
      <c r="J137" s="219"/>
      <c r="K137" s="63">
        <v>0</v>
      </c>
    </row>
    <row r="138" spans="1:11" ht="12.75" customHeight="1">
      <c r="A138" s="82">
        <v>429</v>
      </c>
      <c r="B138" s="84" t="s">
        <v>409</v>
      </c>
      <c r="C138" s="82"/>
      <c r="D138" s="82">
        <v>1</v>
      </c>
      <c r="E138" s="82">
        <v>4</v>
      </c>
      <c r="F138" s="82">
        <v>8</v>
      </c>
      <c r="G138" s="144"/>
      <c r="H138" s="217"/>
      <c r="I138" s="218"/>
      <c r="J138" s="219"/>
      <c r="K138" s="63">
        <v>2354</v>
      </c>
    </row>
    <row r="139" spans="1:11" ht="13.5">
      <c r="A139" s="82">
        <v>43</v>
      </c>
      <c r="B139" s="59" t="s">
        <v>410</v>
      </c>
      <c r="C139" s="82"/>
      <c r="D139" s="82">
        <v>1</v>
      </c>
      <c r="E139" s="82">
        <v>4</v>
      </c>
      <c r="F139" s="82">
        <v>9</v>
      </c>
      <c r="G139" s="144"/>
      <c r="H139" s="217">
        <f>H140+H141+H142+H143+H144</f>
        <v>6149880</v>
      </c>
      <c r="I139" s="218"/>
      <c r="J139" s="219"/>
      <c r="K139" s="62">
        <v>9278579</v>
      </c>
    </row>
    <row r="140" spans="1:11" ht="12.75" customHeight="1">
      <c r="A140" s="82">
        <v>430</v>
      </c>
      <c r="B140" s="84" t="s">
        <v>411</v>
      </c>
      <c r="C140" s="82"/>
      <c r="D140" s="82">
        <v>1</v>
      </c>
      <c r="E140" s="82">
        <v>5</v>
      </c>
      <c r="F140" s="82">
        <v>0</v>
      </c>
      <c r="G140" s="144"/>
      <c r="H140" s="217"/>
      <c r="I140" s="218"/>
      <c r="J140" s="219"/>
      <c r="K140" s="63">
        <v>0</v>
      </c>
    </row>
    <row r="141" spans="1:11" ht="12.75" customHeight="1">
      <c r="A141" s="82">
        <v>431</v>
      </c>
      <c r="B141" s="84" t="s">
        <v>412</v>
      </c>
      <c r="C141" s="82"/>
      <c r="D141" s="82">
        <v>1</v>
      </c>
      <c r="E141" s="82">
        <v>5</v>
      </c>
      <c r="F141" s="82">
        <v>1</v>
      </c>
      <c r="G141" s="144"/>
      <c r="H141" s="217"/>
      <c r="I141" s="218"/>
      <c r="J141" s="219"/>
      <c r="K141" s="63">
        <v>0</v>
      </c>
    </row>
    <row r="142" spans="1:11" ht="12.75" customHeight="1">
      <c r="A142" s="82">
        <v>432</v>
      </c>
      <c r="B142" s="84" t="s">
        <v>413</v>
      </c>
      <c r="C142" s="82"/>
      <c r="D142" s="82">
        <v>1</v>
      </c>
      <c r="E142" s="82">
        <v>5</v>
      </c>
      <c r="F142" s="82">
        <v>2</v>
      </c>
      <c r="G142" s="144"/>
      <c r="H142" s="234">
        <v>1905557</v>
      </c>
      <c r="I142" s="235"/>
      <c r="J142" s="236"/>
      <c r="K142" s="63">
        <v>3924921</v>
      </c>
    </row>
    <row r="143" spans="1:11" ht="12.75" customHeight="1">
      <c r="A143" s="82">
        <v>433</v>
      </c>
      <c r="B143" s="84" t="s">
        <v>414</v>
      </c>
      <c r="C143" s="82" t="s">
        <v>415</v>
      </c>
      <c r="D143" s="82">
        <v>1</v>
      </c>
      <c r="E143" s="82">
        <v>5</v>
      </c>
      <c r="F143" s="82">
        <v>3</v>
      </c>
      <c r="G143" s="144"/>
      <c r="H143" s="234">
        <v>4244323</v>
      </c>
      <c r="I143" s="235"/>
      <c r="J143" s="236"/>
      <c r="K143" s="63">
        <v>5353658</v>
      </c>
    </row>
    <row r="144" spans="1:11" ht="12.75" customHeight="1">
      <c r="A144" s="82">
        <v>439</v>
      </c>
      <c r="B144" s="84" t="s">
        <v>416</v>
      </c>
      <c r="C144" s="82"/>
      <c r="D144" s="82">
        <v>1</v>
      </c>
      <c r="E144" s="82">
        <v>5</v>
      </c>
      <c r="F144" s="82">
        <v>4</v>
      </c>
      <c r="G144" s="144"/>
      <c r="H144" s="217">
        <v>0</v>
      </c>
      <c r="I144" s="218"/>
      <c r="J144" s="219"/>
      <c r="K144" s="63">
        <v>0</v>
      </c>
    </row>
    <row r="145" spans="1:11" ht="13.5" customHeight="1">
      <c r="A145" s="82">
        <v>44</v>
      </c>
      <c r="B145" s="59" t="s">
        <v>417</v>
      </c>
      <c r="C145" s="82"/>
      <c r="D145" s="82">
        <v>1</v>
      </c>
      <c r="E145" s="82">
        <v>5</v>
      </c>
      <c r="F145" s="82">
        <v>5</v>
      </c>
      <c r="G145" s="144"/>
      <c r="H145" s="217">
        <v>0</v>
      </c>
      <c r="I145" s="218"/>
      <c r="J145" s="219"/>
      <c r="K145" s="63">
        <v>0</v>
      </c>
    </row>
    <row r="146" spans="1:11" ht="27">
      <c r="A146" s="82">
        <v>45</v>
      </c>
      <c r="B146" s="59" t="s">
        <v>418</v>
      </c>
      <c r="C146" s="82"/>
      <c r="D146" s="82">
        <v>1</v>
      </c>
      <c r="E146" s="82">
        <v>5</v>
      </c>
      <c r="F146" s="82">
        <v>6</v>
      </c>
      <c r="G146" s="144"/>
      <c r="H146" s="217">
        <f>H147+H148+H149</f>
        <v>4034599</v>
      </c>
      <c r="I146" s="218"/>
      <c r="J146" s="219"/>
      <c r="K146" s="62">
        <v>4888708</v>
      </c>
    </row>
    <row r="147" spans="1:11" ht="12.75" customHeight="1">
      <c r="A147" s="82" t="s">
        <v>419</v>
      </c>
      <c r="B147" s="84" t="s">
        <v>420</v>
      </c>
      <c r="C147" s="82"/>
      <c r="D147" s="82">
        <v>1</v>
      </c>
      <c r="E147" s="82">
        <v>5</v>
      </c>
      <c r="F147" s="82">
        <v>7</v>
      </c>
      <c r="G147" s="144"/>
      <c r="H147" s="234">
        <v>2840462</v>
      </c>
      <c r="I147" s="235"/>
      <c r="J147" s="236"/>
      <c r="K147" s="63">
        <v>3039050</v>
      </c>
    </row>
    <row r="148" spans="1:11" ht="25.5">
      <c r="A148" s="82" t="s">
        <v>421</v>
      </c>
      <c r="B148" s="84" t="s">
        <v>422</v>
      </c>
      <c r="C148" s="82"/>
      <c r="D148" s="82">
        <v>1</v>
      </c>
      <c r="E148" s="82">
        <v>5</v>
      </c>
      <c r="F148" s="82">
        <v>8</v>
      </c>
      <c r="G148" s="144"/>
      <c r="H148" s="217">
        <v>0</v>
      </c>
      <c r="I148" s="218"/>
      <c r="J148" s="219"/>
      <c r="K148" s="63">
        <v>0</v>
      </c>
    </row>
    <row r="149" spans="1:11" ht="12.75" customHeight="1">
      <c r="A149" s="82" t="s">
        <v>423</v>
      </c>
      <c r="B149" s="84" t="s">
        <v>424</v>
      </c>
      <c r="C149" s="82"/>
      <c r="D149" s="82">
        <v>1</v>
      </c>
      <c r="E149" s="82">
        <v>5</v>
      </c>
      <c r="F149" s="82">
        <v>9</v>
      </c>
      <c r="G149" s="144"/>
      <c r="H149" s="234">
        <v>1194137</v>
      </c>
      <c r="I149" s="235"/>
      <c r="J149" s="236"/>
      <c r="K149" s="63">
        <v>1849658</v>
      </c>
    </row>
    <row r="150" spans="1:11" ht="13.5">
      <c r="A150" s="82">
        <v>46</v>
      </c>
      <c r="B150" s="59" t="s">
        <v>425</v>
      </c>
      <c r="C150" s="82"/>
      <c r="D150" s="82">
        <v>1</v>
      </c>
      <c r="E150" s="82">
        <v>6</v>
      </c>
      <c r="F150" s="82">
        <v>0</v>
      </c>
      <c r="G150" s="144"/>
      <c r="H150" s="237">
        <v>8917593</v>
      </c>
      <c r="I150" s="238"/>
      <c r="J150" s="239"/>
      <c r="K150" s="62">
        <v>8188722</v>
      </c>
    </row>
    <row r="151" spans="1:11" ht="13.5">
      <c r="A151" s="82">
        <v>47</v>
      </c>
      <c r="B151" s="59" t="s">
        <v>426</v>
      </c>
      <c r="C151" s="82"/>
      <c r="D151" s="82">
        <v>1</v>
      </c>
      <c r="E151" s="82">
        <v>6</v>
      </c>
      <c r="F151" s="82">
        <v>1</v>
      </c>
      <c r="G151" s="144"/>
      <c r="H151" s="237">
        <v>540411</v>
      </c>
      <c r="I151" s="238"/>
      <c r="J151" s="239"/>
      <c r="K151" s="62">
        <v>968808</v>
      </c>
    </row>
    <row r="152" spans="1:11" ht="13.5">
      <c r="A152" s="82" t="s">
        <v>427</v>
      </c>
      <c r="B152" s="59" t="s">
        <v>428</v>
      </c>
      <c r="C152" s="82"/>
      <c r="D152" s="82">
        <v>1</v>
      </c>
      <c r="E152" s="82">
        <v>6</v>
      </c>
      <c r="F152" s="82">
        <v>2</v>
      </c>
      <c r="G152" s="144"/>
      <c r="H152" s="237">
        <v>612128</v>
      </c>
      <c r="I152" s="238"/>
      <c r="J152" s="239"/>
      <c r="K152" s="62">
        <v>616354</v>
      </c>
    </row>
    <row r="153" spans="1:11" ht="13.5">
      <c r="A153" s="82">
        <v>481</v>
      </c>
      <c r="B153" s="59" t="s">
        <v>429</v>
      </c>
      <c r="C153" s="82"/>
      <c r="D153" s="82">
        <v>1</v>
      </c>
      <c r="E153" s="82">
        <v>6</v>
      </c>
      <c r="F153" s="82">
        <v>3</v>
      </c>
      <c r="G153" s="144"/>
      <c r="H153" s="237">
        <v>22892</v>
      </c>
      <c r="I153" s="238"/>
      <c r="J153" s="239"/>
      <c r="K153" s="62">
        <v>3953</v>
      </c>
    </row>
    <row r="154" spans="1:11" ht="13.5">
      <c r="A154" s="82" t="s">
        <v>430</v>
      </c>
      <c r="B154" s="59" t="s">
        <v>431</v>
      </c>
      <c r="C154" s="82"/>
      <c r="D154" s="82">
        <v>1</v>
      </c>
      <c r="E154" s="82">
        <v>6</v>
      </c>
      <c r="F154" s="82">
        <v>4</v>
      </c>
      <c r="G154" s="144"/>
      <c r="H154" s="217">
        <v>2105986</v>
      </c>
      <c r="I154" s="218"/>
      <c r="J154" s="219"/>
      <c r="K154" s="62">
        <v>4759379</v>
      </c>
    </row>
    <row r="155" spans="1:11" ht="13.5">
      <c r="A155" s="82">
        <v>495</v>
      </c>
      <c r="B155" s="59" t="s">
        <v>432</v>
      </c>
      <c r="C155" s="82"/>
      <c r="D155" s="82">
        <v>1</v>
      </c>
      <c r="E155" s="82">
        <v>6</v>
      </c>
      <c r="F155" s="82">
        <v>5</v>
      </c>
      <c r="G155" s="144"/>
      <c r="H155" s="217"/>
      <c r="I155" s="218"/>
      <c r="J155" s="219"/>
      <c r="K155" s="63">
        <v>0</v>
      </c>
    </row>
    <row r="156" spans="1:11" ht="26.25">
      <c r="A156" s="82"/>
      <c r="B156" s="59" t="s">
        <v>433</v>
      </c>
      <c r="C156" s="82"/>
      <c r="D156" s="82">
        <v>1</v>
      </c>
      <c r="E156" s="82">
        <v>6</v>
      </c>
      <c r="F156" s="82">
        <v>6</v>
      </c>
      <c r="G156" s="144"/>
      <c r="H156" s="217">
        <f>H91+H118+H121+H129+H130+H154+H155</f>
        <v>324873028</v>
      </c>
      <c r="I156" s="218"/>
      <c r="J156" s="219"/>
      <c r="K156" s="62">
        <v>339556137</v>
      </c>
    </row>
    <row r="157" spans="1:11" ht="12.75" customHeight="1">
      <c r="A157" s="82">
        <v>89</v>
      </c>
      <c r="B157" s="84" t="s">
        <v>434</v>
      </c>
      <c r="C157" s="82"/>
      <c r="D157" s="82">
        <v>1</v>
      </c>
      <c r="E157" s="82">
        <v>6</v>
      </c>
      <c r="F157" s="82">
        <v>7</v>
      </c>
      <c r="G157" s="144"/>
      <c r="H157" s="234">
        <v>362589</v>
      </c>
      <c r="I157" s="235"/>
      <c r="J157" s="236"/>
      <c r="K157" s="63">
        <v>744700</v>
      </c>
    </row>
    <row r="158" spans="1:11" ht="13.5">
      <c r="A158" s="82"/>
      <c r="B158" s="84" t="s">
        <v>435</v>
      </c>
      <c r="C158" s="82"/>
      <c r="D158" s="82">
        <v>1</v>
      </c>
      <c r="E158" s="82">
        <v>6</v>
      </c>
      <c r="F158" s="82">
        <v>8</v>
      </c>
      <c r="G158" s="144"/>
      <c r="H158" s="217">
        <f>SUM(H156:J157)</f>
        <v>325235617</v>
      </c>
      <c r="I158" s="218"/>
      <c r="J158" s="219"/>
      <c r="K158" s="62">
        <v>340300837</v>
      </c>
    </row>
    <row r="159" spans="1:11">
      <c r="H159" s="87"/>
      <c r="J159" s="87"/>
    </row>
    <row r="160" spans="1:11">
      <c r="H160" s="87"/>
      <c r="J160" s="87"/>
    </row>
    <row r="161" spans="2:11">
      <c r="B161" s="240" t="s">
        <v>221</v>
      </c>
      <c r="C161" s="240"/>
      <c r="E161" s="44"/>
      <c r="F161" s="44"/>
      <c r="G161" s="44"/>
      <c r="H161" s="44"/>
      <c r="I161" s="44"/>
      <c r="J161" s="71"/>
      <c r="K161" s="47" t="s">
        <v>222</v>
      </c>
    </row>
    <row r="162" spans="2:11">
      <c r="B162" s="240" t="s">
        <v>653</v>
      </c>
      <c r="C162" s="240"/>
      <c r="E162" s="44"/>
      <c r="F162" s="44"/>
      <c r="G162" s="44"/>
      <c r="H162" s="44"/>
      <c r="I162" s="44"/>
      <c r="J162" s="85" t="s">
        <v>223</v>
      </c>
      <c r="K162" s="47" t="s">
        <v>47</v>
      </c>
    </row>
    <row r="167" spans="2:11">
      <c r="J167" s="87"/>
    </row>
  </sheetData>
  <mergeCells count="97">
    <mergeCell ref="H158:J158"/>
    <mergeCell ref="B161:C161"/>
    <mergeCell ref="B162:C162"/>
    <mergeCell ref="H152:J152"/>
    <mergeCell ref="H153:J153"/>
    <mergeCell ref="H154:J154"/>
    <mergeCell ref="H155:J155"/>
    <mergeCell ref="H156:J156"/>
    <mergeCell ref="H157:J157"/>
    <mergeCell ref="H151:J151"/>
    <mergeCell ref="H140:J140"/>
    <mergeCell ref="H141:J141"/>
    <mergeCell ref="H142:J142"/>
    <mergeCell ref="H143:J143"/>
    <mergeCell ref="H144:J144"/>
    <mergeCell ref="H145:J145"/>
    <mergeCell ref="H146:J146"/>
    <mergeCell ref="H147:J147"/>
    <mergeCell ref="H148:J148"/>
    <mergeCell ref="H149:J149"/>
    <mergeCell ref="H150:J150"/>
    <mergeCell ref="H139:J139"/>
    <mergeCell ref="H128:J128"/>
    <mergeCell ref="H129:J129"/>
    <mergeCell ref="H130:J130"/>
    <mergeCell ref="H131:J131"/>
    <mergeCell ref="H132:J132"/>
    <mergeCell ref="H133:J133"/>
    <mergeCell ref="H134:J134"/>
    <mergeCell ref="H135:J135"/>
    <mergeCell ref="H136:J136"/>
    <mergeCell ref="H137:J137"/>
    <mergeCell ref="H138:J138"/>
    <mergeCell ref="H127:J127"/>
    <mergeCell ref="H116:J116"/>
    <mergeCell ref="H117:J117"/>
    <mergeCell ref="H118:J118"/>
    <mergeCell ref="H119:J119"/>
    <mergeCell ref="H120:J120"/>
    <mergeCell ref="H121:J121"/>
    <mergeCell ref="H122:J122"/>
    <mergeCell ref="H123:J123"/>
    <mergeCell ref="H124:J124"/>
    <mergeCell ref="H125:J125"/>
    <mergeCell ref="H126:J126"/>
    <mergeCell ref="H115:J115"/>
    <mergeCell ref="H104:J104"/>
    <mergeCell ref="H105:J105"/>
    <mergeCell ref="H106:J106"/>
    <mergeCell ref="H107:J107"/>
    <mergeCell ref="H108:J108"/>
    <mergeCell ref="H109:J109"/>
    <mergeCell ref="H110:J110"/>
    <mergeCell ref="H111:J111"/>
    <mergeCell ref="H112:J112"/>
    <mergeCell ref="H113:J113"/>
    <mergeCell ref="H114:J114"/>
    <mergeCell ref="H103:J103"/>
    <mergeCell ref="H92:J92"/>
    <mergeCell ref="H93:J93"/>
    <mergeCell ref="H94:J94"/>
    <mergeCell ref="H95:J95"/>
    <mergeCell ref="H96:J96"/>
    <mergeCell ref="H97:J97"/>
    <mergeCell ref="H98:J98"/>
    <mergeCell ref="H99:J99"/>
    <mergeCell ref="H100:J100"/>
    <mergeCell ref="H101:J101"/>
    <mergeCell ref="H102:J102"/>
    <mergeCell ref="H91:J91"/>
    <mergeCell ref="D16:F16"/>
    <mergeCell ref="H16:J16"/>
    <mergeCell ref="D17:F17"/>
    <mergeCell ref="H17:J17"/>
    <mergeCell ref="D18:F18"/>
    <mergeCell ref="D19:F19"/>
    <mergeCell ref="D20:F20"/>
    <mergeCell ref="D89:F89"/>
    <mergeCell ref="H89:J89"/>
    <mergeCell ref="D90:F90"/>
    <mergeCell ref="H90:J90"/>
    <mergeCell ref="I9:J9"/>
    <mergeCell ref="A11:K11"/>
    <mergeCell ref="A12:K12"/>
    <mergeCell ref="A14:A18"/>
    <mergeCell ref="B14:B18"/>
    <mergeCell ref="C14:C18"/>
    <mergeCell ref="D14:F14"/>
    <mergeCell ref="H14:J14"/>
    <mergeCell ref="D15:F15"/>
    <mergeCell ref="H15:J15"/>
    <mergeCell ref="I8:J8"/>
    <mergeCell ref="B3:K3"/>
    <mergeCell ref="B4:K4"/>
    <mergeCell ref="B5:K5"/>
    <mergeCell ref="B6:K6"/>
    <mergeCell ref="B7:K7"/>
  </mergeCells>
  <printOptions horizontalCentered="1"/>
  <pageMargins left="0.7" right="0.7" top="0.75" bottom="0.75" header="0.3" footer="0.3"/>
  <pageSetup paperSize="9" scale="80" orientation="landscape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82"/>
  <sheetViews>
    <sheetView topLeftCell="A58" zoomScale="115" zoomScaleNormal="115" zoomScaleSheetLayoutView="100" workbookViewId="0">
      <selection activeCell="M47" sqref="M47"/>
    </sheetView>
  </sheetViews>
  <sheetFormatPr defaultRowHeight="12.75"/>
  <cols>
    <col min="1" max="1" width="17.5703125" style="41" customWidth="1"/>
    <col min="2" max="2" width="44.7109375" style="41" customWidth="1"/>
    <col min="3" max="3" width="8.42578125" style="41" customWidth="1"/>
    <col min="4" max="4" width="5.7109375" style="41" customWidth="1"/>
    <col min="5" max="5" width="2.5703125" style="41" customWidth="1"/>
    <col min="6" max="6" width="7.42578125" style="41" customWidth="1"/>
    <col min="7" max="7" width="2.85546875" style="41" customWidth="1"/>
    <col min="8" max="8" width="12.7109375" style="41" customWidth="1"/>
    <col min="9" max="9" width="16" style="41" customWidth="1"/>
    <col min="10" max="207" width="9.140625" style="41"/>
    <col min="208" max="208" width="17.5703125" style="41" customWidth="1"/>
    <col min="209" max="209" width="44.7109375" style="41" customWidth="1"/>
    <col min="210" max="210" width="8.42578125" style="41" customWidth="1"/>
    <col min="211" max="211" width="5.7109375" style="41" customWidth="1"/>
    <col min="212" max="212" width="2.5703125" style="41" customWidth="1"/>
    <col min="213" max="213" width="7.42578125" style="41" customWidth="1"/>
    <col min="214" max="214" width="2.85546875" style="41" customWidth="1"/>
    <col min="215" max="215" width="12.7109375" style="41" customWidth="1"/>
    <col min="216" max="216" width="16" style="41" customWidth="1"/>
    <col min="217" max="463" width="9.140625" style="41"/>
    <col min="464" max="464" width="17.5703125" style="41" customWidth="1"/>
    <col min="465" max="465" width="44.7109375" style="41" customWidth="1"/>
    <col min="466" max="466" width="8.42578125" style="41" customWidth="1"/>
    <col min="467" max="467" width="5.7109375" style="41" customWidth="1"/>
    <col min="468" max="468" width="2.5703125" style="41" customWidth="1"/>
    <col min="469" max="469" width="7.42578125" style="41" customWidth="1"/>
    <col min="470" max="470" width="2.85546875" style="41" customWidth="1"/>
    <col min="471" max="471" width="12.7109375" style="41" customWidth="1"/>
    <col min="472" max="472" width="16" style="41" customWidth="1"/>
    <col min="473" max="719" width="9.140625" style="41"/>
    <col min="720" max="720" width="17.5703125" style="41" customWidth="1"/>
    <col min="721" max="721" width="44.7109375" style="41" customWidth="1"/>
    <col min="722" max="722" width="8.42578125" style="41" customWidth="1"/>
    <col min="723" max="723" width="5.7109375" style="41" customWidth="1"/>
    <col min="724" max="724" width="2.5703125" style="41" customWidth="1"/>
    <col min="725" max="725" width="7.42578125" style="41" customWidth="1"/>
    <col min="726" max="726" width="2.85546875" style="41" customWidth="1"/>
    <col min="727" max="727" width="12.7109375" style="41" customWidth="1"/>
    <col min="728" max="728" width="16" style="41" customWidth="1"/>
    <col min="729" max="975" width="9.140625" style="41"/>
    <col min="976" max="976" width="17.5703125" style="41" customWidth="1"/>
    <col min="977" max="977" width="44.7109375" style="41" customWidth="1"/>
    <col min="978" max="978" width="8.42578125" style="41" customWidth="1"/>
    <col min="979" max="979" width="5.7109375" style="41" customWidth="1"/>
    <col min="980" max="980" width="2.5703125" style="41" customWidth="1"/>
    <col min="981" max="981" width="7.42578125" style="41" customWidth="1"/>
    <col min="982" max="982" width="2.85546875" style="41" customWidth="1"/>
    <col min="983" max="983" width="12.7109375" style="41" customWidth="1"/>
    <col min="984" max="984" width="16" style="41" customWidth="1"/>
    <col min="985" max="1231" width="9.140625" style="41"/>
    <col min="1232" max="1232" width="17.5703125" style="41" customWidth="1"/>
    <col min="1233" max="1233" width="44.7109375" style="41" customWidth="1"/>
    <col min="1234" max="1234" width="8.42578125" style="41" customWidth="1"/>
    <col min="1235" max="1235" width="5.7109375" style="41" customWidth="1"/>
    <col min="1236" max="1236" width="2.5703125" style="41" customWidth="1"/>
    <col min="1237" max="1237" width="7.42578125" style="41" customWidth="1"/>
    <col min="1238" max="1238" width="2.85546875" style="41" customWidth="1"/>
    <col min="1239" max="1239" width="12.7109375" style="41" customWidth="1"/>
    <col min="1240" max="1240" width="16" style="41" customWidth="1"/>
    <col min="1241" max="1487" width="9.140625" style="41"/>
    <col min="1488" max="1488" width="17.5703125" style="41" customWidth="1"/>
    <col min="1489" max="1489" width="44.7109375" style="41" customWidth="1"/>
    <col min="1490" max="1490" width="8.42578125" style="41" customWidth="1"/>
    <col min="1491" max="1491" width="5.7109375" style="41" customWidth="1"/>
    <col min="1492" max="1492" width="2.5703125" style="41" customWidth="1"/>
    <col min="1493" max="1493" width="7.42578125" style="41" customWidth="1"/>
    <col min="1494" max="1494" width="2.85546875" style="41" customWidth="1"/>
    <col min="1495" max="1495" width="12.7109375" style="41" customWidth="1"/>
    <col min="1496" max="1496" width="16" style="41" customWidth="1"/>
    <col min="1497" max="1743" width="9.140625" style="41"/>
    <col min="1744" max="1744" width="17.5703125" style="41" customWidth="1"/>
    <col min="1745" max="1745" width="44.7109375" style="41" customWidth="1"/>
    <col min="1746" max="1746" width="8.42578125" style="41" customWidth="1"/>
    <col min="1747" max="1747" width="5.7109375" style="41" customWidth="1"/>
    <col min="1748" max="1748" width="2.5703125" style="41" customWidth="1"/>
    <col min="1749" max="1749" width="7.42578125" style="41" customWidth="1"/>
    <col min="1750" max="1750" width="2.85546875" style="41" customWidth="1"/>
    <col min="1751" max="1751" width="12.7109375" style="41" customWidth="1"/>
    <col min="1752" max="1752" width="16" style="41" customWidth="1"/>
    <col min="1753" max="1999" width="9.140625" style="41"/>
    <col min="2000" max="2000" width="17.5703125" style="41" customWidth="1"/>
    <col min="2001" max="2001" width="44.7109375" style="41" customWidth="1"/>
    <col min="2002" max="2002" width="8.42578125" style="41" customWidth="1"/>
    <col min="2003" max="2003" width="5.7109375" style="41" customWidth="1"/>
    <col min="2004" max="2004" width="2.5703125" style="41" customWidth="1"/>
    <col min="2005" max="2005" width="7.42578125" style="41" customWidth="1"/>
    <col min="2006" max="2006" width="2.85546875" style="41" customWidth="1"/>
    <col min="2007" max="2007" width="12.7109375" style="41" customWidth="1"/>
    <col min="2008" max="2008" width="16" style="41" customWidth="1"/>
    <col min="2009" max="2255" width="9.140625" style="41"/>
    <col min="2256" max="2256" width="17.5703125" style="41" customWidth="1"/>
    <col min="2257" max="2257" width="44.7109375" style="41" customWidth="1"/>
    <col min="2258" max="2258" width="8.42578125" style="41" customWidth="1"/>
    <col min="2259" max="2259" width="5.7109375" style="41" customWidth="1"/>
    <col min="2260" max="2260" width="2.5703125" style="41" customWidth="1"/>
    <col min="2261" max="2261" width="7.42578125" style="41" customWidth="1"/>
    <col min="2262" max="2262" width="2.85546875" style="41" customWidth="1"/>
    <col min="2263" max="2263" width="12.7109375" style="41" customWidth="1"/>
    <col min="2264" max="2264" width="16" style="41" customWidth="1"/>
    <col min="2265" max="2511" width="9.140625" style="41"/>
    <col min="2512" max="2512" width="17.5703125" style="41" customWidth="1"/>
    <col min="2513" max="2513" width="44.7109375" style="41" customWidth="1"/>
    <col min="2514" max="2514" width="8.42578125" style="41" customWidth="1"/>
    <col min="2515" max="2515" width="5.7109375" style="41" customWidth="1"/>
    <col min="2516" max="2516" width="2.5703125" style="41" customWidth="1"/>
    <col min="2517" max="2517" width="7.42578125" style="41" customWidth="1"/>
    <col min="2518" max="2518" width="2.85546875" style="41" customWidth="1"/>
    <col min="2519" max="2519" width="12.7109375" style="41" customWidth="1"/>
    <col min="2520" max="2520" width="16" style="41" customWidth="1"/>
    <col min="2521" max="2767" width="9.140625" style="41"/>
    <col min="2768" max="2768" width="17.5703125" style="41" customWidth="1"/>
    <col min="2769" max="2769" width="44.7109375" style="41" customWidth="1"/>
    <col min="2770" max="2770" width="8.42578125" style="41" customWidth="1"/>
    <col min="2771" max="2771" width="5.7109375" style="41" customWidth="1"/>
    <col min="2772" max="2772" width="2.5703125" style="41" customWidth="1"/>
    <col min="2773" max="2773" width="7.42578125" style="41" customWidth="1"/>
    <col min="2774" max="2774" width="2.85546875" style="41" customWidth="1"/>
    <col min="2775" max="2775" width="12.7109375" style="41" customWidth="1"/>
    <col min="2776" max="2776" width="16" style="41" customWidth="1"/>
    <col min="2777" max="3023" width="9.140625" style="41"/>
    <col min="3024" max="3024" width="17.5703125" style="41" customWidth="1"/>
    <col min="3025" max="3025" width="44.7109375" style="41" customWidth="1"/>
    <col min="3026" max="3026" width="8.42578125" style="41" customWidth="1"/>
    <col min="3027" max="3027" width="5.7109375" style="41" customWidth="1"/>
    <col min="3028" max="3028" width="2.5703125" style="41" customWidth="1"/>
    <col min="3029" max="3029" width="7.42578125" style="41" customWidth="1"/>
    <col min="3030" max="3030" width="2.85546875" style="41" customWidth="1"/>
    <col min="3031" max="3031" width="12.7109375" style="41" customWidth="1"/>
    <col min="3032" max="3032" width="16" style="41" customWidth="1"/>
    <col min="3033" max="3279" width="9.140625" style="41"/>
    <col min="3280" max="3280" width="17.5703125" style="41" customWidth="1"/>
    <col min="3281" max="3281" width="44.7109375" style="41" customWidth="1"/>
    <col min="3282" max="3282" width="8.42578125" style="41" customWidth="1"/>
    <col min="3283" max="3283" width="5.7109375" style="41" customWidth="1"/>
    <col min="3284" max="3284" width="2.5703125" style="41" customWidth="1"/>
    <col min="3285" max="3285" width="7.42578125" style="41" customWidth="1"/>
    <col min="3286" max="3286" width="2.85546875" style="41" customWidth="1"/>
    <col min="3287" max="3287" width="12.7109375" style="41" customWidth="1"/>
    <col min="3288" max="3288" width="16" style="41" customWidth="1"/>
    <col min="3289" max="3535" width="9.140625" style="41"/>
    <col min="3536" max="3536" width="17.5703125" style="41" customWidth="1"/>
    <col min="3537" max="3537" width="44.7109375" style="41" customWidth="1"/>
    <col min="3538" max="3538" width="8.42578125" style="41" customWidth="1"/>
    <col min="3539" max="3539" width="5.7109375" style="41" customWidth="1"/>
    <col min="3540" max="3540" width="2.5703125" style="41" customWidth="1"/>
    <col min="3541" max="3541" width="7.42578125" style="41" customWidth="1"/>
    <col min="3542" max="3542" width="2.85546875" style="41" customWidth="1"/>
    <col min="3543" max="3543" width="12.7109375" style="41" customWidth="1"/>
    <col min="3544" max="3544" width="16" style="41" customWidth="1"/>
    <col min="3545" max="3791" width="9.140625" style="41"/>
    <col min="3792" max="3792" width="17.5703125" style="41" customWidth="1"/>
    <col min="3793" max="3793" width="44.7109375" style="41" customWidth="1"/>
    <col min="3794" max="3794" width="8.42578125" style="41" customWidth="1"/>
    <col min="3795" max="3795" width="5.7109375" style="41" customWidth="1"/>
    <col min="3796" max="3796" width="2.5703125" style="41" customWidth="1"/>
    <col min="3797" max="3797" width="7.42578125" style="41" customWidth="1"/>
    <col min="3798" max="3798" width="2.85546875" style="41" customWidth="1"/>
    <col min="3799" max="3799" width="12.7109375" style="41" customWidth="1"/>
    <col min="3800" max="3800" width="16" style="41" customWidth="1"/>
    <col min="3801" max="4047" width="9.140625" style="41"/>
    <col min="4048" max="4048" width="17.5703125" style="41" customWidth="1"/>
    <col min="4049" max="4049" width="44.7109375" style="41" customWidth="1"/>
    <col min="4050" max="4050" width="8.42578125" style="41" customWidth="1"/>
    <col min="4051" max="4051" width="5.7109375" style="41" customWidth="1"/>
    <col min="4052" max="4052" width="2.5703125" style="41" customWidth="1"/>
    <col min="4053" max="4053" width="7.42578125" style="41" customWidth="1"/>
    <col min="4054" max="4054" width="2.85546875" style="41" customWidth="1"/>
    <col min="4055" max="4055" width="12.7109375" style="41" customWidth="1"/>
    <col min="4056" max="4056" width="16" style="41" customWidth="1"/>
    <col min="4057" max="4303" width="9.140625" style="41"/>
    <col min="4304" max="4304" width="17.5703125" style="41" customWidth="1"/>
    <col min="4305" max="4305" width="44.7109375" style="41" customWidth="1"/>
    <col min="4306" max="4306" width="8.42578125" style="41" customWidth="1"/>
    <col min="4307" max="4307" width="5.7109375" style="41" customWidth="1"/>
    <col min="4308" max="4308" width="2.5703125" style="41" customWidth="1"/>
    <col min="4309" max="4309" width="7.42578125" style="41" customWidth="1"/>
    <col min="4310" max="4310" width="2.85546875" style="41" customWidth="1"/>
    <col min="4311" max="4311" width="12.7109375" style="41" customWidth="1"/>
    <col min="4312" max="4312" width="16" style="41" customWidth="1"/>
    <col min="4313" max="4559" width="9.140625" style="41"/>
    <col min="4560" max="4560" width="17.5703125" style="41" customWidth="1"/>
    <col min="4561" max="4561" width="44.7109375" style="41" customWidth="1"/>
    <col min="4562" max="4562" width="8.42578125" style="41" customWidth="1"/>
    <col min="4563" max="4563" width="5.7109375" style="41" customWidth="1"/>
    <col min="4564" max="4564" width="2.5703125" style="41" customWidth="1"/>
    <col min="4565" max="4565" width="7.42578125" style="41" customWidth="1"/>
    <col min="4566" max="4566" width="2.85546875" style="41" customWidth="1"/>
    <col min="4567" max="4567" width="12.7109375" style="41" customWidth="1"/>
    <col min="4568" max="4568" width="16" style="41" customWidth="1"/>
    <col min="4569" max="4815" width="9.140625" style="41"/>
    <col min="4816" max="4816" width="17.5703125" style="41" customWidth="1"/>
    <col min="4817" max="4817" width="44.7109375" style="41" customWidth="1"/>
    <col min="4818" max="4818" width="8.42578125" style="41" customWidth="1"/>
    <col min="4819" max="4819" width="5.7109375" style="41" customWidth="1"/>
    <col min="4820" max="4820" width="2.5703125" style="41" customWidth="1"/>
    <col min="4821" max="4821" width="7.42578125" style="41" customWidth="1"/>
    <col min="4822" max="4822" width="2.85546875" style="41" customWidth="1"/>
    <col min="4823" max="4823" width="12.7109375" style="41" customWidth="1"/>
    <col min="4824" max="4824" width="16" style="41" customWidth="1"/>
    <col min="4825" max="5071" width="9.140625" style="41"/>
    <col min="5072" max="5072" width="17.5703125" style="41" customWidth="1"/>
    <col min="5073" max="5073" width="44.7109375" style="41" customWidth="1"/>
    <col min="5074" max="5074" width="8.42578125" style="41" customWidth="1"/>
    <col min="5075" max="5075" width="5.7109375" style="41" customWidth="1"/>
    <col min="5076" max="5076" width="2.5703125" style="41" customWidth="1"/>
    <col min="5077" max="5077" width="7.42578125" style="41" customWidth="1"/>
    <col min="5078" max="5078" width="2.85546875" style="41" customWidth="1"/>
    <col min="5079" max="5079" width="12.7109375" style="41" customWidth="1"/>
    <col min="5080" max="5080" width="16" style="41" customWidth="1"/>
    <col min="5081" max="5327" width="9.140625" style="41"/>
    <col min="5328" max="5328" width="17.5703125" style="41" customWidth="1"/>
    <col min="5329" max="5329" width="44.7109375" style="41" customWidth="1"/>
    <col min="5330" max="5330" width="8.42578125" style="41" customWidth="1"/>
    <col min="5331" max="5331" width="5.7109375" style="41" customWidth="1"/>
    <col min="5332" max="5332" width="2.5703125" style="41" customWidth="1"/>
    <col min="5333" max="5333" width="7.42578125" style="41" customWidth="1"/>
    <col min="5334" max="5334" width="2.85546875" style="41" customWidth="1"/>
    <col min="5335" max="5335" width="12.7109375" style="41" customWidth="1"/>
    <col min="5336" max="5336" width="16" style="41" customWidth="1"/>
    <col min="5337" max="5583" width="9.140625" style="41"/>
    <col min="5584" max="5584" width="17.5703125" style="41" customWidth="1"/>
    <col min="5585" max="5585" width="44.7109375" style="41" customWidth="1"/>
    <col min="5586" max="5586" width="8.42578125" style="41" customWidth="1"/>
    <col min="5587" max="5587" width="5.7109375" style="41" customWidth="1"/>
    <col min="5588" max="5588" width="2.5703125" style="41" customWidth="1"/>
    <col min="5589" max="5589" width="7.42578125" style="41" customWidth="1"/>
    <col min="5590" max="5590" width="2.85546875" style="41" customWidth="1"/>
    <col min="5591" max="5591" width="12.7109375" style="41" customWidth="1"/>
    <col min="5592" max="5592" width="16" style="41" customWidth="1"/>
    <col min="5593" max="5839" width="9.140625" style="41"/>
    <col min="5840" max="5840" width="17.5703125" style="41" customWidth="1"/>
    <col min="5841" max="5841" width="44.7109375" style="41" customWidth="1"/>
    <col min="5842" max="5842" width="8.42578125" style="41" customWidth="1"/>
    <col min="5843" max="5843" width="5.7109375" style="41" customWidth="1"/>
    <col min="5844" max="5844" width="2.5703125" style="41" customWidth="1"/>
    <col min="5845" max="5845" width="7.42578125" style="41" customWidth="1"/>
    <col min="5846" max="5846" width="2.85546875" style="41" customWidth="1"/>
    <col min="5847" max="5847" width="12.7109375" style="41" customWidth="1"/>
    <col min="5848" max="5848" width="16" style="41" customWidth="1"/>
    <col min="5849" max="6095" width="9.140625" style="41"/>
    <col min="6096" max="6096" width="17.5703125" style="41" customWidth="1"/>
    <col min="6097" max="6097" width="44.7109375" style="41" customWidth="1"/>
    <col min="6098" max="6098" width="8.42578125" style="41" customWidth="1"/>
    <col min="6099" max="6099" width="5.7109375" style="41" customWidth="1"/>
    <col min="6100" max="6100" width="2.5703125" style="41" customWidth="1"/>
    <col min="6101" max="6101" width="7.42578125" style="41" customWidth="1"/>
    <col min="6102" max="6102" width="2.85546875" style="41" customWidth="1"/>
    <col min="6103" max="6103" width="12.7109375" style="41" customWidth="1"/>
    <col min="6104" max="6104" width="16" style="41" customWidth="1"/>
    <col min="6105" max="6351" width="9.140625" style="41"/>
    <col min="6352" max="6352" width="17.5703125" style="41" customWidth="1"/>
    <col min="6353" max="6353" width="44.7109375" style="41" customWidth="1"/>
    <col min="6354" max="6354" width="8.42578125" style="41" customWidth="1"/>
    <col min="6355" max="6355" width="5.7109375" style="41" customWidth="1"/>
    <col min="6356" max="6356" width="2.5703125" style="41" customWidth="1"/>
    <col min="6357" max="6357" width="7.42578125" style="41" customWidth="1"/>
    <col min="6358" max="6358" width="2.85546875" style="41" customWidth="1"/>
    <col min="6359" max="6359" width="12.7109375" style="41" customWidth="1"/>
    <col min="6360" max="6360" width="16" style="41" customWidth="1"/>
    <col min="6361" max="6607" width="9.140625" style="41"/>
    <col min="6608" max="6608" width="17.5703125" style="41" customWidth="1"/>
    <col min="6609" max="6609" width="44.7109375" style="41" customWidth="1"/>
    <col min="6610" max="6610" width="8.42578125" style="41" customWidth="1"/>
    <col min="6611" max="6611" width="5.7109375" style="41" customWidth="1"/>
    <col min="6612" max="6612" width="2.5703125" style="41" customWidth="1"/>
    <col min="6613" max="6613" width="7.42578125" style="41" customWidth="1"/>
    <col min="6614" max="6614" width="2.85546875" style="41" customWidth="1"/>
    <col min="6615" max="6615" width="12.7109375" style="41" customWidth="1"/>
    <col min="6616" max="6616" width="16" style="41" customWidth="1"/>
    <col min="6617" max="6863" width="9.140625" style="41"/>
    <col min="6864" max="6864" width="17.5703125" style="41" customWidth="1"/>
    <col min="6865" max="6865" width="44.7109375" style="41" customWidth="1"/>
    <col min="6866" max="6866" width="8.42578125" style="41" customWidth="1"/>
    <col min="6867" max="6867" width="5.7109375" style="41" customWidth="1"/>
    <col min="6868" max="6868" width="2.5703125" style="41" customWidth="1"/>
    <col min="6869" max="6869" width="7.42578125" style="41" customWidth="1"/>
    <col min="6870" max="6870" width="2.85546875" style="41" customWidth="1"/>
    <col min="6871" max="6871" width="12.7109375" style="41" customWidth="1"/>
    <col min="6872" max="6872" width="16" style="41" customWidth="1"/>
    <col min="6873" max="7119" width="9.140625" style="41"/>
    <col min="7120" max="7120" width="17.5703125" style="41" customWidth="1"/>
    <col min="7121" max="7121" width="44.7109375" style="41" customWidth="1"/>
    <col min="7122" max="7122" width="8.42578125" style="41" customWidth="1"/>
    <col min="7123" max="7123" width="5.7109375" style="41" customWidth="1"/>
    <col min="7124" max="7124" width="2.5703125" style="41" customWidth="1"/>
    <col min="7125" max="7125" width="7.42578125" style="41" customWidth="1"/>
    <col min="7126" max="7126" width="2.85546875" style="41" customWidth="1"/>
    <col min="7127" max="7127" width="12.7109375" style="41" customWidth="1"/>
    <col min="7128" max="7128" width="16" style="41" customWidth="1"/>
    <col min="7129" max="7375" width="9.140625" style="41"/>
    <col min="7376" max="7376" width="17.5703125" style="41" customWidth="1"/>
    <col min="7377" max="7377" width="44.7109375" style="41" customWidth="1"/>
    <col min="7378" max="7378" width="8.42578125" style="41" customWidth="1"/>
    <col min="7379" max="7379" width="5.7109375" style="41" customWidth="1"/>
    <col min="7380" max="7380" width="2.5703125" style="41" customWidth="1"/>
    <col min="7381" max="7381" width="7.42578125" style="41" customWidth="1"/>
    <col min="7382" max="7382" width="2.85546875" style="41" customWidth="1"/>
    <col min="7383" max="7383" width="12.7109375" style="41" customWidth="1"/>
    <col min="7384" max="7384" width="16" style="41" customWidth="1"/>
    <col min="7385" max="7631" width="9.140625" style="41"/>
    <col min="7632" max="7632" width="17.5703125" style="41" customWidth="1"/>
    <col min="7633" max="7633" width="44.7109375" style="41" customWidth="1"/>
    <col min="7634" max="7634" width="8.42578125" style="41" customWidth="1"/>
    <col min="7635" max="7635" width="5.7109375" style="41" customWidth="1"/>
    <col min="7636" max="7636" width="2.5703125" style="41" customWidth="1"/>
    <col min="7637" max="7637" width="7.42578125" style="41" customWidth="1"/>
    <col min="7638" max="7638" width="2.85546875" style="41" customWidth="1"/>
    <col min="7639" max="7639" width="12.7109375" style="41" customWidth="1"/>
    <col min="7640" max="7640" width="16" style="41" customWidth="1"/>
    <col min="7641" max="7887" width="9.140625" style="41"/>
    <col min="7888" max="7888" width="17.5703125" style="41" customWidth="1"/>
    <col min="7889" max="7889" width="44.7109375" style="41" customWidth="1"/>
    <col min="7890" max="7890" width="8.42578125" style="41" customWidth="1"/>
    <col min="7891" max="7891" width="5.7109375" style="41" customWidth="1"/>
    <col min="7892" max="7892" width="2.5703125" style="41" customWidth="1"/>
    <col min="7893" max="7893" width="7.42578125" style="41" customWidth="1"/>
    <col min="7894" max="7894" width="2.85546875" style="41" customWidth="1"/>
    <col min="7895" max="7895" width="12.7109375" style="41" customWidth="1"/>
    <col min="7896" max="7896" width="16" style="41" customWidth="1"/>
    <col min="7897" max="8143" width="9.140625" style="41"/>
    <col min="8144" max="8144" width="17.5703125" style="41" customWidth="1"/>
    <col min="8145" max="8145" width="44.7109375" style="41" customWidth="1"/>
    <col min="8146" max="8146" width="8.42578125" style="41" customWidth="1"/>
    <col min="8147" max="8147" width="5.7109375" style="41" customWidth="1"/>
    <col min="8148" max="8148" width="2.5703125" style="41" customWidth="1"/>
    <col min="8149" max="8149" width="7.42578125" style="41" customWidth="1"/>
    <col min="8150" max="8150" width="2.85546875" style="41" customWidth="1"/>
    <col min="8151" max="8151" width="12.7109375" style="41" customWidth="1"/>
    <col min="8152" max="8152" width="16" style="41" customWidth="1"/>
    <col min="8153" max="8399" width="9.140625" style="41"/>
    <col min="8400" max="8400" width="17.5703125" style="41" customWidth="1"/>
    <col min="8401" max="8401" width="44.7109375" style="41" customWidth="1"/>
    <col min="8402" max="8402" width="8.42578125" style="41" customWidth="1"/>
    <col min="8403" max="8403" width="5.7109375" style="41" customWidth="1"/>
    <col min="8404" max="8404" width="2.5703125" style="41" customWidth="1"/>
    <col min="8405" max="8405" width="7.42578125" style="41" customWidth="1"/>
    <col min="8406" max="8406" width="2.85546875" style="41" customWidth="1"/>
    <col min="8407" max="8407" width="12.7109375" style="41" customWidth="1"/>
    <col min="8408" max="8408" width="16" style="41" customWidth="1"/>
    <col min="8409" max="8655" width="9.140625" style="41"/>
    <col min="8656" max="8656" width="17.5703125" style="41" customWidth="1"/>
    <col min="8657" max="8657" width="44.7109375" style="41" customWidth="1"/>
    <col min="8658" max="8658" width="8.42578125" style="41" customWidth="1"/>
    <col min="8659" max="8659" width="5.7109375" style="41" customWidth="1"/>
    <col min="8660" max="8660" width="2.5703125" style="41" customWidth="1"/>
    <col min="8661" max="8661" width="7.42578125" style="41" customWidth="1"/>
    <col min="8662" max="8662" width="2.85546875" style="41" customWidth="1"/>
    <col min="8663" max="8663" width="12.7109375" style="41" customWidth="1"/>
    <col min="8664" max="8664" width="16" style="41" customWidth="1"/>
    <col min="8665" max="8911" width="9.140625" style="41"/>
    <col min="8912" max="8912" width="17.5703125" style="41" customWidth="1"/>
    <col min="8913" max="8913" width="44.7109375" style="41" customWidth="1"/>
    <col min="8914" max="8914" width="8.42578125" style="41" customWidth="1"/>
    <col min="8915" max="8915" width="5.7109375" style="41" customWidth="1"/>
    <col min="8916" max="8916" width="2.5703125" style="41" customWidth="1"/>
    <col min="8917" max="8917" width="7.42578125" style="41" customWidth="1"/>
    <col min="8918" max="8918" width="2.85546875" style="41" customWidth="1"/>
    <col min="8919" max="8919" width="12.7109375" style="41" customWidth="1"/>
    <col min="8920" max="8920" width="16" style="41" customWidth="1"/>
    <col min="8921" max="9167" width="9.140625" style="41"/>
    <col min="9168" max="9168" width="17.5703125" style="41" customWidth="1"/>
    <col min="9169" max="9169" width="44.7109375" style="41" customWidth="1"/>
    <col min="9170" max="9170" width="8.42578125" style="41" customWidth="1"/>
    <col min="9171" max="9171" width="5.7109375" style="41" customWidth="1"/>
    <col min="9172" max="9172" width="2.5703125" style="41" customWidth="1"/>
    <col min="9173" max="9173" width="7.42578125" style="41" customWidth="1"/>
    <col min="9174" max="9174" width="2.85546875" style="41" customWidth="1"/>
    <col min="9175" max="9175" width="12.7109375" style="41" customWidth="1"/>
    <col min="9176" max="9176" width="16" style="41" customWidth="1"/>
    <col min="9177" max="9423" width="9.140625" style="41"/>
    <col min="9424" max="9424" width="17.5703125" style="41" customWidth="1"/>
    <col min="9425" max="9425" width="44.7109375" style="41" customWidth="1"/>
    <col min="9426" max="9426" width="8.42578125" style="41" customWidth="1"/>
    <col min="9427" max="9427" width="5.7109375" style="41" customWidth="1"/>
    <col min="9428" max="9428" width="2.5703125" style="41" customWidth="1"/>
    <col min="9429" max="9429" width="7.42578125" style="41" customWidth="1"/>
    <col min="9430" max="9430" width="2.85546875" style="41" customWidth="1"/>
    <col min="9431" max="9431" width="12.7109375" style="41" customWidth="1"/>
    <col min="9432" max="9432" width="16" style="41" customWidth="1"/>
    <col min="9433" max="9679" width="9.140625" style="41"/>
    <col min="9680" max="9680" width="17.5703125" style="41" customWidth="1"/>
    <col min="9681" max="9681" width="44.7109375" style="41" customWidth="1"/>
    <col min="9682" max="9682" width="8.42578125" style="41" customWidth="1"/>
    <col min="9683" max="9683" width="5.7109375" style="41" customWidth="1"/>
    <col min="9684" max="9684" width="2.5703125" style="41" customWidth="1"/>
    <col min="9685" max="9685" width="7.42578125" style="41" customWidth="1"/>
    <col min="9686" max="9686" width="2.85546875" style="41" customWidth="1"/>
    <col min="9687" max="9687" width="12.7109375" style="41" customWidth="1"/>
    <col min="9688" max="9688" width="16" style="41" customWidth="1"/>
    <col min="9689" max="9935" width="9.140625" style="41"/>
    <col min="9936" max="9936" width="17.5703125" style="41" customWidth="1"/>
    <col min="9937" max="9937" width="44.7109375" style="41" customWidth="1"/>
    <col min="9938" max="9938" width="8.42578125" style="41" customWidth="1"/>
    <col min="9939" max="9939" width="5.7109375" style="41" customWidth="1"/>
    <col min="9940" max="9940" width="2.5703125" style="41" customWidth="1"/>
    <col min="9941" max="9941" width="7.42578125" style="41" customWidth="1"/>
    <col min="9942" max="9942" width="2.85546875" style="41" customWidth="1"/>
    <col min="9943" max="9943" width="12.7109375" style="41" customWidth="1"/>
    <col min="9944" max="9944" width="16" style="41" customWidth="1"/>
    <col min="9945" max="10191" width="9.140625" style="41"/>
    <col min="10192" max="10192" width="17.5703125" style="41" customWidth="1"/>
    <col min="10193" max="10193" width="44.7109375" style="41" customWidth="1"/>
    <col min="10194" max="10194" width="8.42578125" style="41" customWidth="1"/>
    <col min="10195" max="10195" width="5.7109375" style="41" customWidth="1"/>
    <col min="10196" max="10196" width="2.5703125" style="41" customWidth="1"/>
    <col min="10197" max="10197" width="7.42578125" style="41" customWidth="1"/>
    <col min="10198" max="10198" width="2.85546875" style="41" customWidth="1"/>
    <col min="10199" max="10199" width="12.7109375" style="41" customWidth="1"/>
    <col min="10200" max="10200" width="16" style="41" customWidth="1"/>
    <col min="10201" max="10447" width="9.140625" style="41"/>
    <col min="10448" max="10448" width="17.5703125" style="41" customWidth="1"/>
    <col min="10449" max="10449" width="44.7109375" style="41" customWidth="1"/>
    <col min="10450" max="10450" width="8.42578125" style="41" customWidth="1"/>
    <col min="10451" max="10451" width="5.7109375" style="41" customWidth="1"/>
    <col min="10452" max="10452" width="2.5703125" style="41" customWidth="1"/>
    <col min="10453" max="10453" width="7.42578125" style="41" customWidth="1"/>
    <col min="10454" max="10454" width="2.85546875" style="41" customWidth="1"/>
    <col min="10455" max="10455" width="12.7109375" style="41" customWidth="1"/>
    <col min="10456" max="10456" width="16" style="41" customWidth="1"/>
    <col min="10457" max="10703" width="9.140625" style="41"/>
    <col min="10704" max="10704" width="17.5703125" style="41" customWidth="1"/>
    <col min="10705" max="10705" width="44.7109375" style="41" customWidth="1"/>
    <col min="10706" max="10706" width="8.42578125" style="41" customWidth="1"/>
    <col min="10707" max="10707" width="5.7109375" style="41" customWidth="1"/>
    <col min="10708" max="10708" width="2.5703125" style="41" customWidth="1"/>
    <col min="10709" max="10709" width="7.42578125" style="41" customWidth="1"/>
    <col min="10710" max="10710" width="2.85546875" style="41" customWidth="1"/>
    <col min="10711" max="10711" width="12.7109375" style="41" customWidth="1"/>
    <col min="10712" max="10712" width="16" style="41" customWidth="1"/>
    <col min="10713" max="10959" width="9.140625" style="41"/>
    <col min="10960" max="10960" width="17.5703125" style="41" customWidth="1"/>
    <col min="10961" max="10961" width="44.7109375" style="41" customWidth="1"/>
    <col min="10962" max="10962" width="8.42578125" style="41" customWidth="1"/>
    <col min="10963" max="10963" width="5.7109375" style="41" customWidth="1"/>
    <col min="10964" max="10964" width="2.5703125" style="41" customWidth="1"/>
    <col min="10965" max="10965" width="7.42578125" style="41" customWidth="1"/>
    <col min="10966" max="10966" width="2.85546875" style="41" customWidth="1"/>
    <col min="10967" max="10967" width="12.7109375" style="41" customWidth="1"/>
    <col min="10968" max="10968" width="16" style="41" customWidth="1"/>
    <col min="10969" max="11215" width="9.140625" style="41"/>
    <col min="11216" max="11216" width="17.5703125" style="41" customWidth="1"/>
    <col min="11217" max="11217" width="44.7109375" style="41" customWidth="1"/>
    <col min="11218" max="11218" width="8.42578125" style="41" customWidth="1"/>
    <col min="11219" max="11219" width="5.7109375" style="41" customWidth="1"/>
    <col min="11220" max="11220" width="2.5703125" style="41" customWidth="1"/>
    <col min="11221" max="11221" width="7.42578125" style="41" customWidth="1"/>
    <col min="11222" max="11222" width="2.85546875" style="41" customWidth="1"/>
    <col min="11223" max="11223" width="12.7109375" style="41" customWidth="1"/>
    <col min="11224" max="11224" width="16" style="41" customWidth="1"/>
    <col min="11225" max="11471" width="9.140625" style="41"/>
    <col min="11472" max="11472" width="17.5703125" style="41" customWidth="1"/>
    <col min="11473" max="11473" width="44.7109375" style="41" customWidth="1"/>
    <col min="11474" max="11474" width="8.42578125" style="41" customWidth="1"/>
    <col min="11475" max="11475" width="5.7109375" style="41" customWidth="1"/>
    <col min="11476" max="11476" width="2.5703125" style="41" customWidth="1"/>
    <col min="11477" max="11477" width="7.42578125" style="41" customWidth="1"/>
    <col min="11478" max="11478" width="2.85546875" style="41" customWidth="1"/>
    <col min="11479" max="11479" width="12.7109375" style="41" customWidth="1"/>
    <col min="11480" max="11480" width="16" style="41" customWidth="1"/>
    <col min="11481" max="11727" width="9.140625" style="41"/>
    <col min="11728" max="11728" width="17.5703125" style="41" customWidth="1"/>
    <col min="11729" max="11729" width="44.7109375" style="41" customWidth="1"/>
    <col min="11730" max="11730" width="8.42578125" style="41" customWidth="1"/>
    <col min="11731" max="11731" width="5.7109375" style="41" customWidth="1"/>
    <col min="11732" max="11732" width="2.5703125" style="41" customWidth="1"/>
    <col min="11733" max="11733" width="7.42578125" style="41" customWidth="1"/>
    <col min="11734" max="11734" width="2.85546875" style="41" customWidth="1"/>
    <col min="11735" max="11735" width="12.7109375" style="41" customWidth="1"/>
    <col min="11736" max="11736" width="16" style="41" customWidth="1"/>
    <col min="11737" max="11983" width="9.140625" style="41"/>
    <col min="11984" max="11984" width="17.5703125" style="41" customWidth="1"/>
    <col min="11985" max="11985" width="44.7109375" style="41" customWidth="1"/>
    <col min="11986" max="11986" width="8.42578125" style="41" customWidth="1"/>
    <col min="11987" max="11987" width="5.7109375" style="41" customWidth="1"/>
    <col min="11988" max="11988" width="2.5703125" style="41" customWidth="1"/>
    <col min="11989" max="11989" width="7.42578125" style="41" customWidth="1"/>
    <col min="11990" max="11990" width="2.85546875" style="41" customWidth="1"/>
    <col min="11991" max="11991" width="12.7109375" style="41" customWidth="1"/>
    <col min="11992" max="11992" width="16" style="41" customWidth="1"/>
    <col min="11993" max="12239" width="9.140625" style="41"/>
    <col min="12240" max="12240" width="17.5703125" style="41" customWidth="1"/>
    <col min="12241" max="12241" width="44.7109375" style="41" customWidth="1"/>
    <col min="12242" max="12242" width="8.42578125" style="41" customWidth="1"/>
    <col min="12243" max="12243" width="5.7109375" style="41" customWidth="1"/>
    <col min="12244" max="12244" width="2.5703125" style="41" customWidth="1"/>
    <col min="12245" max="12245" width="7.42578125" style="41" customWidth="1"/>
    <col min="12246" max="12246" width="2.85546875" style="41" customWidth="1"/>
    <col min="12247" max="12247" width="12.7109375" style="41" customWidth="1"/>
    <col min="12248" max="12248" width="16" style="41" customWidth="1"/>
    <col min="12249" max="12495" width="9.140625" style="41"/>
    <col min="12496" max="12496" width="17.5703125" style="41" customWidth="1"/>
    <col min="12497" max="12497" width="44.7109375" style="41" customWidth="1"/>
    <col min="12498" max="12498" width="8.42578125" style="41" customWidth="1"/>
    <col min="12499" max="12499" width="5.7109375" style="41" customWidth="1"/>
    <col min="12500" max="12500" width="2.5703125" style="41" customWidth="1"/>
    <col min="12501" max="12501" width="7.42578125" style="41" customWidth="1"/>
    <col min="12502" max="12502" width="2.85546875" style="41" customWidth="1"/>
    <col min="12503" max="12503" width="12.7109375" style="41" customWidth="1"/>
    <col min="12504" max="12504" width="16" style="41" customWidth="1"/>
    <col min="12505" max="12751" width="9.140625" style="41"/>
    <col min="12752" max="12752" width="17.5703125" style="41" customWidth="1"/>
    <col min="12753" max="12753" width="44.7109375" style="41" customWidth="1"/>
    <col min="12754" max="12754" width="8.42578125" style="41" customWidth="1"/>
    <col min="12755" max="12755" width="5.7109375" style="41" customWidth="1"/>
    <col min="12756" max="12756" width="2.5703125" style="41" customWidth="1"/>
    <col min="12757" max="12757" width="7.42578125" style="41" customWidth="1"/>
    <col min="12758" max="12758" width="2.85546875" style="41" customWidth="1"/>
    <col min="12759" max="12759" width="12.7109375" style="41" customWidth="1"/>
    <col min="12760" max="12760" width="16" style="41" customWidth="1"/>
    <col min="12761" max="13007" width="9.140625" style="41"/>
    <col min="13008" max="13008" width="17.5703125" style="41" customWidth="1"/>
    <col min="13009" max="13009" width="44.7109375" style="41" customWidth="1"/>
    <col min="13010" max="13010" width="8.42578125" style="41" customWidth="1"/>
    <col min="13011" max="13011" width="5.7109375" style="41" customWidth="1"/>
    <col min="13012" max="13012" width="2.5703125" style="41" customWidth="1"/>
    <col min="13013" max="13013" width="7.42578125" style="41" customWidth="1"/>
    <col min="13014" max="13014" width="2.85546875" style="41" customWidth="1"/>
    <col min="13015" max="13015" width="12.7109375" style="41" customWidth="1"/>
    <col min="13016" max="13016" width="16" style="41" customWidth="1"/>
    <col min="13017" max="13263" width="9.140625" style="41"/>
    <col min="13264" max="13264" width="17.5703125" style="41" customWidth="1"/>
    <col min="13265" max="13265" width="44.7109375" style="41" customWidth="1"/>
    <col min="13266" max="13266" width="8.42578125" style="41" customWidth="1"/>
    <col min="13267" max="13267" width="5.7109375" style="41" customWidth="1"/>
    <col min="13268" max="13268" width="2.5703125" style="41" customWidth="1"/>
    <col min="13269" max="13269" width="7.42578125" style="41" customWidth="1"/>
    <col min="13270" max="13270" width="2.85546875" style="41" customWidth="1"/>
    <col min="13271" max="13271" width="12.7109375" style="41" customWidth="1"/>
    <col min="13272" max="13272" width="16" style="41" customWidth="1"/>
    <col min="13273" max="13519" width="9.140625" style="41"/>
    <col min="13520" max="13520" width="17.5703125" style="41" customWidth="1"/>
    <col min="13521" max="13521" width="44.7109375" style="41" customWidth="1"/>
    <col min="13522" max="13522" width="8.42578125" style="41" customWidth="1"/>
    <col min="13523" max="13523" width="5.7109375" style="41" customWidth="1"/>
    <col min="13524" max="13524" width="2.5703125" style="41" customWidth="1"/>
    <col min="13525" max="13525" width="7.42578125" style="41" customWidth="1"/>
    <col min="13526" max="13526" width="2.85546875" style="41" customWidth="1"/>
    <col min="13527" max="13527" width="12.7109375" style="41" customWidth="1"/>
    <col min="13528" max="13528" width="16" style="41" customWidth="1"/>
    <col min="13529" max="13775" width="9.140625" style="41"/>
    <col min="13776" max="13776" width="17.5703125" style="41" customWidth="1"/>
    <col min="13777" max="13777" width="44.7109375" style="41" customWidth="1"/>
    <col min="13778" max="13778" width="8.42578125" style="41" customWidth="1"/>
    <col min="13779" max="13779" width="5.7109375" style="41" customWidth="1"/>
    <col min="13780" max="13780" width="2.5703125" style="41" customWidth="1"/>
    <col min="13781" max="13781" width="7.42578125" style="41" customWidth="1"/>
    <col min="13782" max="13782" width="2.85546875" style="41" customWidth="1"/>
    <col min="13783" max="13783" width="12.7109375" style="41" customWidth="1"/>
    <col min="13784" max="13784" width="16" style="41" customWidth="1"/>
    <col min="13785" max="14031" width="9.140625" style="41"/>
    <col min="14032" max="14032" width="17.5703125" style="41" customWidth="1"/>
    <col min="14033" max="14033" width="44.7109375" style="41" customWidth="1"/>
    <col min="14034" max="14034" width="8.42578125" style="41" customWidth="1"/>
    <col min="14035" max="14035" width="5.7109375" style="41" customWidth="1"/>
    <col min="14036" max="14036" width="2.5703125" style="41" customWidth="1"/>
    <col min="14037" max="14037" width="7.42578125" style="41" customWidth="1"/>
    <col min="14038" max="14038" width="2.85546875" style="41" customWidth="1"/>
    <col min="14039" max="14039" width="12.7109375" style="41" customWidth="1"/>
    <col min="14040" max="14040" width="16" style="41" customWidth="1"/>
    <col min="14041" max="14287" width="9.140625" style="41"/>
    <col min="14288" max="14288" width="17.5703125" style="41" customWidth="1"/>
    <col min="14289" max="14289" width="44.7109375" style="41" customWidth="1"/>
    <col min="14290" max="14290" width="8.42578125" style="41" customWidth="1"/>
    <col min="14291" max="14291" width="5.7109375" style="41" customWidth="1"/>
    <col min="14292" max="14292" width="2.5703125" style="41" customWidth="1"/>
    <col min="14293" max="14293" width="7.42578125" style="41" customWidth="1"/>
    <col min="14294" max="14294" width="2.85546875" style="41" customWidth="1"/>
    <col min="14295" max="14295" width="12.7109375" style="41" customWidth="1"/>
    <col min="14296" max="14296" width="16" style="41" customWidth="1"/>
    <col min="14297" max="14543" width="9.140625" style="41"/>
    <col min="14544" max="14544" width="17.5703125" style="41" customWidth="1"/>
    <col min="14545" max="14545" width="44.7109375" style="41" customWidth="1"/>
    <col min="14546" max="14546" width="8.42578125" style="41" customWidth="1"/>
    <col min="14547" max="14547" width="5.7109375" style="41" customWidth="1"/>
    <col min="14548" max="14548" width="2.5703125" style="41" customWidth="1"/>
    <col min="14549" max="14549" width="7.42578125" style="41" customWidth="1"/>
    <col min="14550" max="14550" width="2.85546875" style="41" customWidth="1"/>
    <col min="14551" max="14551" width="12.7109375" style="41" customWidth="1"/>
    <col min="14552" max="14552" width="16" style="41" customWidth="1"/>
    <col min="14553" max="14799" width="9.140625" style="41"/>
    <col min="14800" max="14800" width="17.5703125" style="41" customWidth="1"/>
    <col min="14801" max="14801" width="44.7109375" style="41" customWidth="1"/>
    <col min="14802" max="14802" width="8.42578125" style="41" customWidth="1"/>
    <col min="14803" max="14803" width="5.7109375" style="41" customWidth="1"/>
    <col min="14804" max="14804" width="2.5703125" style="41" customWidth="1"/>
    <col min="14805" max="14805" width="7.42578125" style="41" customWidth="1"/>
    <col min="14806" max="14806" width="2.85546875" style="41" customWidth="1"/>
    <col min="14807" max="14807" width="12.7109375" style="41" customWidth="1"/>
    <col min="14808" max="14808" width="16" style="41" customWidth="1"/>
    <col min="14809" max="15055" width="9.140625" style="41"/>
    <col min="15056" max="15056" width="17.5703125" style="41" customWidth="1"/>
    <col min="15057" max="15057" width="44.7109375" style="41" customWidth="1"/>
    <col min="15058" max="15058" width="8.42578125" style="41" customWidth="1"/>
    <col min="15059" max="15059" width="5.7109375" style="41" customWidth="1"/>
    <col min="15060" max="15060" width="2.5703125" style="41" customWidth="1"/>
    <col min="15061" max="15061" width="7.42578125" style="41" customWidth="1"/>
    <col min="15062" max="15062" width="2.85546875" style="41" customWidth="1"/>
    <col min="15063" max="15063" width="12.7109375" style="41" customWidth="1"/>
    <col min="15064" max="15064" width="16" style="41" customWidth="1"/>
    <col min="15065" max="15311" width="9.140625" style="41"/>
    <col min="15312" max="15312" width="17.5703125" style="41" customWidth="1"/>
    <col min="15313" max="15313" width="44.7109375" style="41" customWidth="1"/>
    <col min="15314" max="15314" width="8.42578125" style="41" customWidth="1"/>
    <col min="15315" max="15315" width="5.7109375" style="41" customWidth="1"/>
    <col min="15316" max="15316" width="2.5703125" style="41" customWidth="1"/>
    <col min="15317" max="15317" width="7.42578125" style="41" customWidth="1"/>
    <col min="15318" max="15318" width="2.85546875" style="41" customWidth="1"/>
    <col min="15319" max="15319" width="12.7109375" style="41" customWidth="1"/>
    <col min="15320" max="15320" width="16" style="41" customWidth="1"/>
    <col min="15321" max="15567" width="9.140625" style="41"/>
    <col min="15568" max="15568" width="17.5703125" style="41" customWidth="1"/>
    <col min="15569" max="15569" width="44.7109375" style="41" customWidth="1"/>
    <col min="15570" max="15570" width="8.42578125" style="41" customWidth="1"/>
    <col min="15571" max="15571" width="5.7109375" style="41" customWidth="1"/>
    <col min="15572" max="15572" width="2.5703125" style="41" customWidth="1"/>
    <col min="15573" max="15573" width="7.42578125" style="41" customWidth="1"/>
    <col min="15574" max="15574" width="2.85546875" style="41" customWidth="1"/>
    <col min="15575" max="15575" width="12.7109375" style="41" customWidth="1"/>
    <col min="15576" max="15576" width="16" style="41" customWidth="1"/>
    <col min="15577" max="15823" width="9.140625" style="41"/>
    <col min="15824" max="15824" width="17.5703125" style="41" customWidth="1"/>
    <col min="15825" max="15825" width="44.7109375" style="41" customWidth="1"/>
    <col min="15826" max="15826" width="8.42578125" style="41" customWidth="1"/>
    <col min="15827" max="15827" width="5.7109375" style="41" customWidth="1"/>
    <col min="15828" max="15828" width="2.5703125" style="41" customWidth="1"/>
    <col min="15829" max="15829" width="7.42578125" style="41" customWidth="1"/>
    <col min="15830" max="15830" width="2.85546875" style="41" customWidth="1"/>
    <col min="15831" max="15831" width="12.7109375" style="41" customWidth="1"/>
    <col min="15832" max="15832" width="16" style="41" customWidth="1"/>
    <col min="15833" max="16079" width="9.140625" style="41"/>
    <col min="16080" max="16080" width="17.5703125" style="41" customWidth="1"/>
    <col min="16081" max="16081" width="44.7109375" style="41" customWidth="1"/>
    <col min="16082" max="16082" width="8.42578125" style="41" customWidth="1"/>
    <col min="16083" max="16083" width="5.7109375" style="41" customWidth="1"/>
    <col min="16084" max="16084" width="2.5703125" style="41" customWidth="1"/>
    <col min="16085" max="16085" width="7.42578125" style="41" customWidth="1"/>
    <col min="16086" max="16086" width="2.85546875" style="41" customWidth="1"/>
    <col min="16087" max="16087" width="12.7109375" style="41" customWidth="1"/>
    <col min="16088" max="16088" width="16" style="41" customWidth="1"/>
    <col min="16089" max="16364" width="9.140625" style="41"/>
    <col min="16365" max="16372" width="9.140625" style="41" customWidth="1"/>
    <col min="16373" max="16384" width="9.140625" style="41"/>
  </cols>
  <sheetData>
    <row r="1" spans="1:9" ht="13.5">
      <c r="I1" s="38" t="s">
        <v>1</v>
      </c>
    </row>
    <row r="2" spans="1:9" ht="13.5">
      <c r="I2" s="48" t="s">
        <v>436</v>
      </c>
    </row>
    <row r="3" spans="1:9">
      <c r="A3" s="40" t="s">
        <v>49</v>
      </c>
      <c r="B3" s="148" t="s">
        <v>50</v>
      </c>
      <c r="C3" s="149"/>
      <c r="D3" s="149"/>
      <c r="E3" s="149"/>
      <c r="F3" s="149"/>
      <c r="G3" s="149"/>
      <c r="H3" s="149"/>
      <c r="I3" s="149"/>
    </row>
    <row r="4" spans="1:9">
      <c r="A4" s="40" t="s">
        <v>51</v>
      </c>
      <c r="B4" s="148" t="s">
        <v>10</v>
      </c>
      <c r="C4" s="149"/>
      <c r="D4" s="149"/>
      <c r="E4" s="149"/>
      <c r="F4" s="149"/>
      <c r="G4" s="149"/>
      <c r="H4" s="149"/>
      <c r="I4" s="149"/>
    </row>
    <row r="5" spans="1:9">
      <c r="A5" s="40" t="s">
        <v>52</v>
      </c>
      <c r="B5" s="148" t="s">
        <v>53</v>
      </c>
      <c r="C5" s="149"/>
      <c r="D5" s="149"/>
      <c r="E5" s="149"/>
      <c r="F5" s="149"/>
      <c r="G5" s="149"/>
      <c r="H5" s="149"/>
      <c r="I5" s="149"/>
    </row>
    <row r="6" spans="1:9">
      <c r="A6" s="40" t="s">
        <v>54</v>
      </c>
      <c r="B6" s="148" t="s">
        <v>55</v>
      </c>
      <c r="C6" s="149"/>
      <c r="D6" s="149"/>
      <c r="E6" s="149"/>
      <c r="F6" s="149"/>
      <c r="G6" s="149"/>
      <c r="H6" s="149"/>
      <c r="I6" s="149"/>
    </row>
    <row r="7" spans="1:9">
      <c r="A7" s="40" t="s">
        <v>56</v>
      </c>
      <c r="B7" s="148" t="s">
        <v>55</v>
      </c>
      <c r="C7" s="149"/>
      <c r="D7" s="149"/>
      <c r="E7" s="149"/>
      <c r="F7" s="149"/>
      <c r="G7" s="149"/>
      <c r="H7" s="149"/>
      <c r="I7" s="149"/>
    </row>
    <row r="8" spans="1:9">
      <c r="F8" s="101"/>
      <c r="G8" s="101"/>
      <c r="H8" s="101"/>
      <c r="I8" s="101"/>
    </row>
    <row r="10" spans="1:9" ht="13.5" thickBot="1">
      <c r="A10" s="241" t="s">
        <v>437</v>
      </c>
      <c r="B10" s="241"/>
      <c r="C10" s="241"/>
      <c r="D10" s="241"/>
      <c r="E10" s="241"/>
      <c r="F10" s="241"/>
      <c r="G10" s="241"/>
      <c r="H10" s="241"/>
      <c r="I10" s="241"/>
    </row>
    <row r="11" spans="1:9" ht="14.25" thickTop="1" thickBot="1">
      <c r="A11" s="242" t="s">
        <v>438</v>
      </c>
      <c r="B11" s="242"/>
      <c r="C11" s="242"/>
      <c r="D11" s="242"/>
      <c r="E11" s="242"/>
      <c r="F11" s="242"/>
      <c r="G11" s="242"/>
      <c r="H11" s="242"/>
      <c r="I11" s="242"/>
    </row>
    <row r="12" spans="1:9" ht="13.5" thickTop="1">
      <c r="A12" s="102"/>
      <c r="B12" s="102"/>
      <c r="C12" s="102"/>
      <c r="D12" s="102"/>
      <c r="E12" s="102"/>
      <c r="F12" s="102"/>
      <c r="G12" s="102"/>
      <c r="H12" s="102"/>
    </row>
    <row r="13" spans="1:9">
      <c r="B13" s="196" t="s">
        <v>650</v>
      </c>
      <c r="C13" s="196"/>
      <c r="D13" s="196"/>
      <c r="E13" s="196"/>
      <c r="F13" s="196"/>
      <c r="G13" s="196"/>
      <c r="H13" s="196"/>
    </row>
    <row r="15" spans="1:9">
      <c r="I15" s="103" t="s">
        <v>439</v>
      </c>
    </row>
    <row r="16" spans="1:9" ht="12.75" customHeight="1">
      <c r="A16" s="157" t="s">
        <v>440</v>
      </c>
      <c r="B16" s="245" t="s">
        <v>441</v>
      </c>
      <c r="C16" s="246" t="s">
        <v>61</v>
      </c>
      <c r="D16" s="245" t="s">
        <v>442</v>
      </c>
      <c r="E16" s="245" t="s">
        <v>443</v>
      </c>
      <c r="F16" s="245"/>
      <c r="G16" s="245"/>
      <c r="H16" s="245" t="s">
        <v>228</v>
      </c>
      <c r="I16" s="245"/>
    </row>
    <row r="17" spans="1:11" ht="12.75" customHeight="1">
      <c r="A17" s="243"/>
      <c r="B17" s="245"/>
      <c r="C17" s="246"/>
      <c r="D17" s="245"/>
      <c r="E17" s="245"/>
      <c r="F17" s="245"/>
      <c r="G17" s="245"/>
      <c r="H17" s="245"/>
      <c r="I17" s="245"/>
    </row>
    <row r="18" spans="1:11">
      <c r="A18" s="243"/>
      <c r="B18" s="245"/>
      <c r="C18" s="246"/>
      <c r="D18" s="245"/>
      <c r="E18" s="245"/>
      <c r="F18" s="245"/>
      <c r="G18" s="245"/>
      <c r="H18" s="245"/>
      <c r="I18" s="245"/>
    </row>
    <row r="19" spans="1:11" ht="25.5" customHeight="1">
      <c r="A19" s="243"/>
      <c r="B19" s="245"/>
      <c r="C19" s="246"/>
      <c r="D19" s="245"/>
      <c r="E19" s="245"/>
      <c r="F19" s="245"/>
      <c r="G19" s="245"/>
      <c r="H19" s="245" t="s">
        <v>444</v>
      </c>
      <c r="I19" s="245" t="s">
        <v>633</v>
      </c>
    </row>
    <row r="20" spans="1:11">
      <c r="A20" s="244"/>
      <c r="B20" s="245"/>
      <c r="C20" s="246"/>
      <c r="D20" s="245"/>
      <c r="E20" s="245"/>
      <c r="F20" s="245"/>
      <c r="G20" s="245"/>
      <c r="H20" s="245"/>
      <c r="I20" s="245"/>
    </row>
    <row r="21" spans="1:11">
      <c r="A21" s="104">
        <v>1</v>
      </c>
      <c r="B21" s="104">
        <v>2</v>
      </c>
      <c r="C21" s="104">
        <v>3</v>
      </c>
      <c r="D21" s="104">
        <v>4</v>
      </c>
      <c r="E21" s="154">
        <v>5</v>
      </c>
      <c r="F21" s="154"/>
      <c r="G21" s="154"/>
      <c r="H21" s="104">
        <v>6</v>
      </c>
      <c r="I21" s="104">
        <v>7</v>
      </c>
    </row>
    <row r="22" spans="1:11" ht="27" customHeight="1">
      <c r="A22" s="104"/>
      <c r="B22" s="105" t="s">
        <v>445</v>
      </c>
      <c r="C22" s="104"/>
      <c r="D22" s="104"/>
      <c r="E22" s="154"/>
      <c r="F22" s="154"/>
      <c r="G22" s="154"/>
      <c r="H22" s="104"/>
      <c r="I22" s="104"/>
    </row>
    <row r="23" spans="1:11" ht="15" customHeight="1">
      <c r="A23" s="104" t="s">
        <v>446</v>
      </c>
      <c r="B23" s="106" t="s">
        <v>447</v>
      </c>
      <c r="C23" s="104"/>
      <c r="D23" s="104"/>
      <c r="E23" s="104">
        <v>4</v>
      </c>
      <c r="F23" s="104">
        <v>0</v>
      </c>
      <c r="G23" s="104">
        <v>1</v>
      </c>
      <c r="H23" s="147">
        <v>2270351</v>
      </c>
      <c r="I23" s="147">
        <v>102544</v>
      </c>
      <c r="K23" s="137"/>
    </row>
    <row r="24" spans="1:11" ht="13.5" customHeight="1">
      <c r="A24" s="104"/>
      <c r="B24" s="107" t="s">
        <v>448</v>
      </c>
      <c r="C24" s="104"/>
      <c r="D24" s="104"/>
      <c r="E24" s="104"/>
      <c r="F24" s="104"/>
      <c r="G24" s="104"/>
      <c r="H24" s="147"/>
      <c r="I24" s="147"/>
      <c r="K24" s="137"/>
    </row>
    <row r="25" spans="1:11" ht="26.25" customHeight="1">
      <c r="A25" s="104" t="s">
        <v>449</v>
      </c>
      <c r="B25" s="107" t="s">
        <v>450</v>
      </c>
      <c r="C25" s="104"/>
      <c r="D25" s="104" t="s">
        <v>451</v>
      </c>
      <c r="E25" s="104"/>
      <c r="F25" s="104"/>
      <c r="G25" s="104"/>
      <c r="H25" s="147">
        <v>0</v>
      </c>
      <c r="I25" s="147">
        <v>0</v>
      </c>
      <c r="K25" s="137"/>
    </row>
    <row r="26" spans="1:11" ht="15.75" customHeight="1">
      <c r="A26" s="104" t="s">
        <v>452</v>
      </c>
      <c r="B26" s="107" t="s">
        <v>453</v>
      </c>
      <c r="C26" s="104"/>
      <c r="D26" s="104" t="s">
        <v>454</v>
      </c>
      <c r="E26" s="104"/>
      <c r="F26" s="104"/>
      <c r="G26" s="104"/>
      <c r="H26" s="147">
        <v>0</v>
      </c>
      <c r="I26" s="147">
        <v>0</v>
      </c>
      <c r="K26" s="137"/>
    </row>
    <row r="27" spans="1:11" ht="27" customHeight="1">
      <c r="A27" s="104" t="s">
        <v>455</v>
      </c>
      <c r="B27" s="107" t="s">
        <v>456</v>
      </c>
      <c r="C27" s="104"/>
      <c r="D27" s="104" t="s">
        <v>451</v>
      </c>
      <c r="E27" s="104"/>
      <c r="F27" s="104"/>
      <c r="G27" s="104"/>
      <c r="H27" s="147">
        <v>11951475</v>
      </c>
      <c r="I27" s="147">
        <v>9418356</v>
      </c>
      <c r="K27" s="137"/>
    </row>
    <row r="28" spans="1:11" ht="15.75" customHeight="1">
      <c r="A28" s="104" t="s">
        <v>457</v>
      </c>
      <c r="B28" s="107" t="s">
        <v>458</v>
      </c>
      <c r="C28" s="104"/>
      <c r="D28" s="104" t="s">
        <v>454</v>
      </c>
      <c r="E28" s="104"/>
      <c r="F28" s="104"/>
      <c r="G28" s="104"/>
      <c r="H28" s="147">
        <v>-698</v>
      </c>
      <c r="I28" s="147">
        <v>-9321</v>
      </c>
      <c r="K28" s="137"/>
    </row>
    <row r="29" spans="1:11" ht="15.75" customHeight="1">
      <c r="A29" s="104" t="s">
        <v>459</v>
      </c>
      <c r="B29" s="107" t="s">
        <v>460</v>
      </c>
      <c r="C29" s="104"/>
      <c r="D29" s="104" t="s">
        <v>454</v>
      </c>
      <c r="E29" s="104"/>
      <c r="F29" s="104"/>
      <c r="G29" s="104"/>
      <c r="H29" s="147">
        <v>0</v>
      </c>
      <c r="I29" s="147">
        <v>0</v>
      </c>
      <c r="K29" s="137"/>
    </row>
    <row r="30" spans="1:11" ht="13.5" customHeight="1">
      <c r="A30" s="104" t="s">
        <v>461</v>
      </c>
      <c r="B30" s="107" t="s">
        <v>462</v>
      </c>
      <c r="C30" s="104"/>
      <c r="D30" s="104" t="s">
        <v>454</v>
      </c>
      <c r="E30" s="104"/>
      <c r="F30" s="104"/>
      <c r="G30" s="104"/>
      <c r="H30" s="147">
        <v>0</v>
      </c>
      <c r="I30" s="147">
        <v>0</v>
      </c>
      <c r="K30" s="137"/>
    </row>
    <row r="31" spans="1:11" ht="26.25" customHeight="1">
      <c r="A31" s="104" t="s">
        <v>463</v>
      </c>
      <c r="B31" s="107" t="s">
        <v>464</v>
      </c>
      <c r="C31" s="104"/>
      <c r="D31" s="104" t="s">
        <v>454</v>
      </c>
      <c r="E31" s="104"/>
      <c r="F31" s="104"/>
      <c r="G31" s="104"/>
      <c r="H31" s="147">
        <v>0</v>
      </c>
      <c r="I31" s="147">
        <v>0</v>
      </c>
      <c r="K31" s="137"/>
    </row>
    <row r="32" spans="1:11" ht="15.75" customHeight="1">
      <c r="A32" s="108" t="s">
        <v>465</v>
      </c>
      <c r="B32" s="106" t="s">
        <v>466</v>
      </c>
      <c r="C32" s="104"/>
      <c r="D32" s="104"/>
      <c r="E32" s="104">
        <v>4</v>
      </c>
      <c r="F32" s="104">
        <v>0</v>
      </c>
      <c r="G32" s="104">
        <v>2</v>
      </c>
      <c r="H32" s="147">
        <v>11950777</v>
      </c>
      <c r="I32" s="147">
        <v>9409035</v>
      </c>
      <c r="K32" s="137"/>
    </row>
    <row r="33" spans="1:11" ht="12.75" customHeight="1">
      <c r="A33" s="104" t="s">
        <v>467</v>
      </c>
      <c r="B33" s="107" t="s">
        <v>468</v>
      </c>
      <c r="C33" s="104"/>
      <c r="D33" s="104" t="s">
        <v>454</v>
      </c>
      <c r="E33" s="104"/>
      <c r="F33" s="104"/>
      <c r="G33" s="104"/>
      <c r="H33" s="147">
        <v>-4420540</v>
      </c>
      <c r="I33" s="147">
        <v>-4058396</v>
      </c>
      <c r="K33" s="137"/>
    </row>
    <row r="34" spans="1:11" ht="13.5" customHeight="1">
      <c r="A34" s="104" t="s">
        <v>469</v>
      </c>
      <c r="B34" s="107" t="s">
        <v>470</v>
      </c>
      <c r="C34" s="104"/>
      <c r="D34" s="104" t="s">
        <v>454</v>
      </c>
      <c r="E34" s="104"/>
      <c r="F34" s="104"/>
      <c r="G34" s="104"/>
      <c r="H34" s="147">
        <v>11136078</v>
      </c>
      <c r="I34" s="147">
        <v>34489991</v>
      </c>
      <c r="K34" s="137"/>
    </row>
    <row r="35" spans="1:11" ht="14.25" customHeight="1">
      <c r="A35" s="104" t="s">
        <v>471</v>
      </c>
      <c r="B35" s="107" t="s">
        <v>472</v>
      </c>
      <c r="C35" s="104"/>
      <c r="D35" s="104" t="s">
        <v>454</v>
      </c>
      <c r="E35" s="104"/>
      <c r="F35" s="104"/>
      <c r="G35" s="104"/>
      <c r="H35" s="147">
        <v>-354188</v>
      </c>
      <c r="I35" s="147">
        <v>1244545</v>
      </c>
      <c r="K35" s="137"/>
    </row>
    <row r="36" spans="1:11" ht="14.25" customHeight="1">
      <c r="A36" s="104" t="s">
        <v>473</v>
      </c>
      <c r="B36" s="107" t="s">
        <v>474</v>
      </c>
      <c r="C36" s="104"/>
      <c r="D36" s="104" t="s">
        <v>454</v>
      </c>
      <c r="E36" s="104"/>
      <c r="F36" s="104"/>
      <c r="G36" s="104"/>
      <c r="H36" s="147">
        <v>548166</v>
      </c>
      <c r="I36" s="147">
        <v>81371</v>
      </c>
      <c r="K36" s="137"/>
    </row>
    <row r="37" spans="1:11" ht="14.25" customHeight="1">
      <c r="A37" s="104" t="s">
        <v>475</v>
      </c>
      <c r="B37" s="107" t="s">
        <v>476</v>
      </c>
      <c r="C37" s="104"/>
      <c r="D37" s="104" t="s">
        <v>454</v>
      </c>
      <c r="E37" s="104"/>
      <c r="F37" s="104"/>
      <c r="G37" s="104"/>
      <c r="H37" s="147">
        <v>-3128699</v>
      </c>
      <c r="I37" s="147">
        <v>-261057</v>
      </c>
      <c r="K37" s="137"/>
    </row>
    <row r="38" spans="1:11" ht="13.5" customHeight="1">
      <c r="A38" s="104" t="s">
        <v>477</v>
      </c>
      <c r="B38" s="107" t="s">
        <v>478</v>
      </c>
      <c r="C38" s="104"/>
      <c r="D38" s="104" t="s">
        <v>454</v>
      </c>
      <c r="E38" s="104"/>
      <c r="F38" s="104"/>
      <c r="G38" s="104"/>
      <c r="H38" s="147">
        <v>-1609302</v>
      </c>
      <c r="I38" s="147">
        <v>-10562355</v>
      </c>
      <c r="K38" s="137"/>
    </row>
    <row r="39" spans="1:11" ht="15" customHeight="1">
      <c r="A39" s="104" t="s">
        <v>479</v>
      </c>
      <c r="B39" s="107" t="s">
        <v>480</v>
      </c>
      <c r="C39" s="104"/>
      <c r="D39" s="104" t="s">
        <v>454</v>
      </c>
      <c r="E39" s="104"/>
      <c r="F39" s="104"/>
      <c r="G39" s="104"/>
      <c r="H39" s="147">
        <v>-2653393</v>
      </c>
      <c r="I39" s="147">
        <v>-6937778</v>
      </c>
      <c r="K39" s="137"/>
    </row>
    <row r="40" spans="1:11" ht="15.75" customHeight="1">
      <c r="A40" s="108" t="s">
        <v>481</v>
      </c>
      <c r="B40" s="106" t="s">
        <v>482</v>
      </c>
      <c r="C40" s="104"/>
      <c r="D40" s="104"/>
      <c r="E40" s="104">
        <v>4</v>
      </c>
      <c r="F40" s="104">
        <v>0</v>
      </c>
      <c r="G40" s="104">
        <v>3</v>
      </c>
      <c r="H40" s="147">
        <v>-481878</v>
      </c>
      <c r="I40" s="147">
        <v>13996321</v>
      </c>
      <c r="K40" s="137"/>
    </row>
    <row r="41" spans="1:11" ht="15.75" customHeight="1">
      <c r="A41" s="108" t="s">
        <v>483</v>
      </c>
      <c r="B41" s="106" t="s">
        <v>484</v>
      </c>
      <c r="C41" s="104"/>
      <c r="D41" s="104"/>
      <c r="E41" s="104">
        <v>4</v>
      </c>
      <c r="F41" s="104">
        <v>0</v>
      </c>
      <c r="G41" s="104">
        <v>4</v>
      </c>
      <c r="H41" s="147">
        <v>13739250</v>
      </c>
      <c r="I41" s="147">
        <v>23507900</v>
      </c>
      <c r="K41" s="137"/>
    </row>
    <row r="42" spans="1:11" ht="15" customHeight="1">
      <c r="A42" s="104"/>
      <c r="B42" s="107" t="s">
        <v>485</v>
      </c>
      <c r="C42" s="104"/>
      <c r="D42" s="104"/>
      <c r="E42" s="104"/>
      <c r="F42" s="104"/>
      <c r="G42" s="104"/>
      <c r="H42" s="145"/>
      <c r="I42" s="147"/>
      <c r="K42" s="137"/>
    </row>
    <row r="43" spans="1:11" ht="15" customHeight="1">
      <c r="A43" s="108" t="s">
        <v>486</v>
      </c>
      <c r="B43" s="106" t="s">
        <v>487</v>
      </c>
      <c r="C43" s="104"/>
      <c r="D43" s="104"/>
      <c r="E43" s="104">
        <v>4</v>
      </c>
      <c r="F43" s="104">
        <v>0</v>
      </c>
      <c r="G43" s="104">
        <v>5</v>
      </c>
      <c r="H43" s="145">
        <v>0</v>
      </c>
      <c r="I43" s="147">
        <v>5329238</v>
      </c>
      <c r="K43" s="137"/>
    </row>
    <row r="44" spans="1:11" ht="17.25" customHeight="1">
      <c r="A44" s="104" t="s">
        <v>488</v>
      </c>
      <c r="B44" s="107" t="s">
        <v>489</v>
      </c>
      <c r="C44" s="104"/>
      <c r="D44" s="104" t="s">
        <v>451</v>
      </c>
      <c r="E44" s="104">
        <v>4</v>
      </c>
      <c r="F44" s="104">
        <v>0</v>
      </c>
      <c r="G44" s="104">
        <v>6</v>
      </c>
      <c r="H44" s="145">
        <v>0</v>
      </c>
      <c r="I44" s="147">
        <v>3550000</v>
      </c>
      <c r="K44" s="137"/>
    </row>
    <row r="45" spans="1:11" ht="15.75" customHeight="1">
      <c r="A45" s="104" t="s">
        <v>490</v>
      </c>
      <c r="B45" s="107" t="s">
        <v>491</v>
      </c>
      <c r="C45" s="104"/>
      <c r="D45" s="104" t="s">
        <v>451</v>
      </c>
      <c r="E45" s="104">
        <v>4</v>
      </c>
      <c r="F45" s="104">
        <v>0</v>
      </c>
      <c r="G45" s="104">
        <v>7</v>
      </c>
      <c r="H45" s="145">
        <v>0</v>
      </c>
      <c r="I45" s="147">
        <v>0</v>
      </c>
      <c r="K45" s="137"/>
    </row>
    <row r="46" spans="1:11" ht="15" customHeight="1">
      <c r="A46" s="104" t="s">
        <v>492</v>
      </c>
      <c r="B46" s="107" t="s">
        <v>493</v>
      </c>
      <c r="C46" s="104"/>
      <c r="D46" s="104" t="s">
        <v>451</v>
      </c>
      <c r="E46" s="104">
        <v>4</v>
      </c>
      <c r="F46" s="104">
        <v>0</v>
      </c>
      <c r="G46" s="104">
        <v>8</v>
      </c>
      <c r="H46" s="145">
        <v>0</v>
      </c>
      <c r="I46" s="147">
        <v>0</v>
      </c>
      <c r="K46" s="137"/>
    </row>
    <row r="47" spans="1:11" ht="12.75" customHeight="1">
      <c r="A47" s="104" t="s">
        <v>494</v>
      </c>
      <c r="B47" s="107" t="s">
        <v>495</v>
      </c>
      <c r="C47" s="104"/>
      <c r="D47" s="104" t="s">
        <v>451</v>
      </c>
      <c r="E47" s="104">
        <v>4</v>
      </c>
      <c r="F47" s="104">
        <v>0</v>
      </c>
      <c r="G47" s="104">
        <v>9</v>
      </c>
      <c r="H47" s="145">
        <v>0</v>
      </c>
      <c r="I47" s="147">
        <v>0</v>
      </c>
      <c r="K47" s="137"/>
    </row>
    <row r="48" spans="1:11" ht="12.75" customHeight="1">
      <c r="A48" s="104" t="s">
        <v>496</v>
      </c>
      <c r="B48" s="107" t="s">
        <v>497</v>
      </c>
      <c r="C48" s="104"/>
      <c r="D48" s="104" t="s">
        <v>451</v>
      </c>
      <c r="E48" s="104">
        <v>4</v>
      </c>
      <c r="F48" s="104">
        <v>1</v>
      </c>
      <c r="G48" s="104">
        <v>0</v>
      </c>
      <c r="H48" s="145">
        <v>0</v>
      </c>
      <c r="I48" s="147">
        <v>0</v>
      </c>
      <c r="K48" s="137"/>
    </row>
    <row r="49" spans="1:11" ht="13.5" customHeight="1">
      <c r="A49" s="104" t="s">
        <v>498</v>
      </c>
      <c r="B49" s="107" t="s">
        <v>499</v>
      </c>
      <c r="C49" s="104"/>
      <c r="D49" s="104" t="s">
        <v>451</v>
      </c>
      <c r="E49" s="104">
        <v>4</v>
      </c>
      <c r="F49" s="104">
        <v>1</v>
      </c>
      <c r="G49" s="104">
        <v>1</v>
      </c>
      <c r="H49" s="145">
        <v>0</v>
      </c>
      <c r="I49" s="147">
        <v>1779238</v>
      </c>
      <c r="K49" s="137"/>
    </row>
    <row r="50" spans="1:11" ht="15.75" customHeight="1">
      <c r="A50" s="108" t="s">
        <v>500</v>
      </c>
      <c r="B50" s="106" t="s">
        <v>501</v>
      </c>
      <c r="C50" s="104"/>
      <c r="D50" s="104"/>
      <c r="E50" s="104">
        <v>4</v>
      </c>
      <c r="F50" s="104">
        <v>1</v>
      </c>
      <c r="G50" s="104">
        <v>2</v>
      </c>
      <c r="H50" s="145">
        <v>10437239</v>
      </c>
      <c r="I50" s="147">
        <v>3894146</v>
      </c>
      <c r="K50" s="137"/>
    </row>
    <row r="51" spans="1:11" ht="15" customHeight="1">
      <c r="A51" s="104" t="s">
        <v>502</v>
      </c>
      <c r="B51" s="107" t="s">
        <v>503</v>
      </c>
      <c r="C51" s="104"/>
      <c r="D51" s="104" t="s">
        <v>504</v>
      </c>
      <c r="E51" s="104">
        <v>4</v>
      </c>
      <c r="F51" s="104">
        <v>1</v>
      </c>
      <c r="G51" s="104">
        <v>3</v>
      </c>
      <c r="H51" s="145">
        <v>0</v>
      </c>
      <c r="I51" s="147">
        <v>3550000</v>
      </c>
      <c r="K51" s="137"/>
    </row>
    <row r="52" spans="1:11" ht="13.5" customHeight="1">
      <c r="A52" s="104" t="s">
        <v>505</v>
      </c>
      <c r="B52" s="107" t="s">
        <v>506</v>
      </c>
      <c r="C52" s="104"/>
      <c r="D52" s="104" t="s">
        <v>504</v>
      </c>
      <c r="E52" s="104">
        <v>4</v>
      </c>
      <c r="F52" s="104">
        <v>1</v>
      </c>
      <c r="G52" s="104">
        <v>4</v>
      </c>
      <c r="H52" s="145">
        <v>0</v>
      </c>
      <c r="I52" s="147">
        <v>0</v>
      </c>
      <c r="K52" s="137"/>
    </row>
    <row r="53" spans="1:11" ht="14.25" customHeight="1">
      <c r="A53" s="104" t="s">
        <v>507</v>
      </c>
      <c r="B53" s="107" t="s">
        <v>508</v>
      </c>
      <c r="C53" s="104"/>
      <c r="D53" s="104" t="s">
        <v>504</v>
      </c>
      <c r="E53" s="104">
        <v>4</v>
      </c>
      <c r="F53" s="104">
        <v>1</v>
      </c>
      <c r="G53" s="104">
        <v>5</v>
      </c>
      <c r="H53" s="145">
        <v>10002039</v>
      </c>
      <c r="I53" s="147">
        <v>0</v>
      </c>
      <c r="K53" s="137"/>
    </row>
    <row r="54" spans="1:11" ht="16.5" customHeight="1">
      <c r="A54" s="104" t="s">
        <v>509</v>
      </c>
      <c r="B54" s="107" t="s">
        <v>510</v>
      </c>
      <c r="C54" s="104"/>
      <c r="D54" s="104" t="s">
        <v>504</v>
      </c>
      <c r="E54" s="104">
        <v>4</v>
      </c>
      <c r="F54" s="104">
        <v>1</v>
      </c>
      <c r="G54" s="104">
        <v>6</v>
      </c>
      <c r="H54" s="145">
        <v>435200</v>
      </c>
      <c r="I54" s="147">
        <v>344146</v>
      </c>
      <c r="K54" s="137"/>
    </row>
    <row r="55" spans="1:11" ht="15.75" customHeight="1">
      <c r="A55" s="108">
        <v>31</v>
      </c>
      <c r="B55" s="106" t="s">
        <v>511</v>
      </c>
      <c r="C55" s="104"/>
      <c r="D55" s="104"/>
      <c r="E55" s="104">
        <v>4</v>
      </c>
      <c r="F55" s="104">
        <v>1</v>
      </c>
      <c r="G55" s="104">
        <v>7</v>
      </c>
      <c r="H55" s="145">
        <v>0</v>
      </c>
      <c r="I55" s="147">
        <v>1435092</v>
      </c>
      <c r="K55" s="137"/>
    </row>
    <row r="56" spans="1:11" ht="14.25" customHeight="1">
      <c r="A56" s="108" t="s">
        <v>512</v>
      </c>
      <c r="B56" s="106" t="s">
        <v>513</v>
      </c>
      <c r="C56" s="104"/>
      <c r="D56" s="104"/>
      <c r="E56" s="104">
        <v>4</v>
      </c>
      <c r="F56" s="104">
        <v>1</v>
      </c>
      <c r="G56" s="104">
        <v>8</v>
      </c>
      <c r="H56" s="145">
        <v>10437239</v>
      </c>
      <c r="I56" s="147">
        <v>0</v>
      </c>
      <c r="K56" s="137"/>
    </row>
    <row r="57" spans="1:11" ht="27" customHeight="1">
      <c r="A57" s="104"/>
      <c r="B57" s="107" t="s">
        <v>514</v>
      </c>
      <c r="C57" s="104"/>
      <c r="D57" s="104"/>
      <c r="E57" s="104"/>
      <c r="F57" s="104"/>
      <c r="G57" s="104"/>
      <c r="H57" s="145"/>
      <c r="I57" s="147"/>
      <c r="K57" s="137"/>
    </row>
    <row r="58" spans="1:11" ht="14.25" customHeight="1">
      <c r="A58" s="108" t="s">
        <v>515</v>
      </c>
      <c r="B58" s="106" t="s">
        <v>516</v>
      </c>
      <c r="C58" s="104"/>
      <c r="D58" s="104"/>
      <c r="E58" s="104">
        <v>4</v>
      </c>
      <c r="F58" s="104">
        <v>1</v>
      </c>
      <c r="G58" s="104">
        <v>9</v>
      </c>
      <c r="H58" s="145">
        <v>95500440</v>
      </c>
      <c r="I58" s="147">
        <v>83594091</v>
      </c>
      <c r="K58" s="137"/>
    </row>
    <row r="59" spans="1:11" ht="13.5" customHeight="1">
      <c r="A59" s="104" t="s">
        <v>517</v>
      </c>
      <c r="B59" s="107" t="s">
        <v>518</v>
      </c>
      <c r="C59" s="104"/>
      <c r="D59" s="104" t="s">
        <v>451</v>
      </c>
      <c r="E59" s="104">
        <v>4</v>
      </c>
      <c r="F59" s="104">
        <v>2</v>
      </c>
      <c r="G59" s="104">
        <v>0</v>
      </c>
      <c r="H59" s="145">
        <v>0</v>
      </c>
      <c r="I59" s="147">
        <v>0</v>
      </c>
      <c r="K59" s="137"/>
    </row>
    <row r="60" spans="1:11" ht="12.75" customHeight="1">
      <c r="A60" s="104" t="s">
        <v>519</v>
      </c>
      <c r="B60" s="107" t="s">
        <v>520</v>
      </c>
      <c r="C60" s="104"/>
      <c r="D60" s="104" t="s">
        <v>451</v>
      </c>
      <c r="E60" s="104">
        <v>4</v>
      </c>
      <c r="F60" s="104">
        <v>2</v>
      </c>
      <c r="G60" s="104">
        <v>1</v>
      </c>
      <c r="H60" s="145">
        <v>10000000</v>
      </c>
      <c r="I60" s="147">
        <v>0</v>
      </c>
      <c r="K60" s="137"/>
    </row>
    <row r="61" spans="1:11" ht="12.75" customHeight="1">
      <c r="A61" s="104" t="s">
        <v>521</v>
      </c>
      <c r="B61" s="107" t="s">
        <v>522</v>
      </c>
      <c r="C61" s="104"/>
      <c r="D61" s="104" t="s">
        <v>451</v>
      </c>
      <c r="E61" s="104">
        <v>4</v>
      </c>
      <c r="F61" s="104">
        <v>2</v>
      </c>
      <c r="G61" s="104">
        <v>2</v>
      </c>
      <c r="H61" s="145">
        <v>85500000</v>
      </c>
      <c r="I61" s="147">
        <v>80527497</v>
      </c>
      <c r="K61" s="137"/>
    </row>
    <row r="62" spans="1:11" ht="27.75" customHeight="1">
      <c r="A62" s="104" t="s">
        <v>523</v>
      </c>
      <c r="B62" s="107" t="s">
        <v>524</v>
      </c>
      <c r="C62" s="104"/>
      <c r="D62" s="104" t="s">
        <v>451</v>
      </c>
      <c r="E62" s="104">
        <v>4</v>
      </c>
      <c r="F62" s="104">
        <v>2</v>
      </c>
      <c r="G62" s="104">
        <v>3</v>
      </c>
      <c r="H62" s="145">
        <v>440</v>
      </c>
      <c r="I62" s="147">
        <v>3066594</v>
      </c>
      <c r="K62" s="137"/>
    </row>
    <row r="63" spans="1:11" ht="14.25" customHeight="1">
      <c r="A63" s="108" t="s">
        <v>525</v>
      </c>
      <c r="B63" s="106" t="s">
        <v>526</v>
      </c>
      <c r="C63" s="104"/>
      <c r="D63" s="104"/>
      <c r="E63" s="104">
        <v>4</v>
      </c>
      <c r="F63" s="104">
        <v>2</v>
      </c>
      <c r="G63" s="104">
        <v>4</v>
      </c>
      <c r="H63" s="145">
        <v>104810243</v>
      </c>
      <c r="I63" s="147">
        <v>72680811</v>
      </c>
      <c r="K63" s="137"/>
    </row>
    <row r="64" spans="1:11" ht="12.75" customHeight="1">
      <c r="A64" s="104" t="s">
        <v>527</v>
      </c>
      <c r="B64" s="107" t="s">
        <v>528</v>
      </c>
      <c r="C64" s="104"/>
      <c r="D64" s="104" t="s">
        <v>504</v>
      </c>
      <c r="E64" s="104">
        <v>4</v>
      </c>
      <c r="F64" s="104">
        <v>2</v>
      </c>
      <c r="G64" s="104">
        <v>5</v>
      </c>
      <c r="H64" s="145">
        <v>0</v>
      </c>
      <c r="I64" s="147">
        <v>0</v>
      </c>
      <c r="K64" s="137"/>
    </row>
    <row r="65" spans="1:11" ht="15.75" customHeight="1">
      <c r="A65" s="104" t="s">
        <v>529</v>
      </c>
      <c r="B65" s="107" t="s">
        <v>530</v>
      </c>
      <c r="C65" s="104"/>
      <c r="D65" s="104" t="s">
        <v>504</v>
      </c>
      <c r="E65" s="104">
        <v>4</v>
      </c>
      <c r="F65" s="104">
        <v>2</v>
      </c>
      <c r="G65" s="104">
        <v>6</v>
      </c>
      <c r="H65" s="145">
        <v>7229444</v>
      </c>
      <c r="I65" s="147">
        <v>6659369</v>
      </c>
      <c r="K65" s="137"/>
    </row>
    <row r="66" spans="1:11" ht="14.25" customHeight="1">
      <c r="A66" s="104" t="s">
        <v>531</v>
      </c>
      <c r="B66" s="107" t="s">
        <v>532</v>
      </c>
      <c r="C66" s="104"/>
      <c r="D66" s="104" t="s">
        <v>504</v>
      </c>
      <c r="E66" s="104">
        <v>4</v>
      </c>
      <c r="F66" s="104">
        <v>2</v>
      </c>
      <c r="G66" s="104">
        <v>7</v>
      </c>
      <c r="H66" s="145">
        <v>93008524</v>
      </c>
      <c r="I66" s="147">
        <v>65928497</v>
      </c>
      <c r="K66" s="137"/>
    </row>
    <row r="67" spans="1:11" ht="12" customHeight="1">
      <c r="A67" s="104" t="s">
        <v>533</v>
      </c>
      <c r="B67" s="107" t="s">
        <v>534</v>
      </c>
      <c r="C67" s="104"/>
      <c r="D67" s="104" t="s">
        <v>504</v>
      </c>
      <c r="E67" s="104">
        <v>4</v>
      </c>
      <c r="F67" s="104">
        <v>2</v>
      </c>
      <c r="G67" s="104">
        <v>8</v>
      </c>
      <c r="H67" s="145">
        <v>92945</v>
      </c>
      <c r="I67" s="147">
        <v>92945</v>
      </c>
      <c r="K67" s="137"/>
    </row>
    <row r="68" spans="1:11" ht="13.5" customHeight="1">
      <c r="A68" s="104" t="s">
        <v>535</v>
      </c>
      <c r="B68" s="107" t="s">
        <v>536</v>
      </c>
      <c r="C68" s="104"/>
      <c r="D68" s="104" t="s">
        <v>504</v>
      </c>
      <c r="E68" s="104">
        <v>4</v>
      </c>
      <c r="F68" s="104">
        <v>2</v>
      </c>
      <c r="G68" s="104">
        <v>9</v>
      </c>
      <c r="H68" s="145">
        <v>4479330</v>
      </c>
      <c r="I68" s="147">
        <v>0</v>
      </c>
      <c r="K68" s="137"/>
    </row>
    <row r="69" spans="1:11" ht="27" customHeight="1">
      <c r="A69" s="104" t="s">
        <v>537</v>
      </c>
      <c r="B69" s="107" t="s">
        <v>538</v>
      </c>
      <c r="C69" s="104"/>
      <c r="D69" s="104" t="s">
        <v>504</v>
      </c>
      <c r="E69" s="104">
        <v>4</v>
      </c>
      <c r="F69" s="104">
        <v>3</v>
      </c>
      <c r="G69" s="104">
        <v>0</v>
      </c>
      <c r="H69" s="145">
        <v>0</v>
      </c>
      <c r="I69" s="147">
        <v>0</v>
      </c>
      <c r="K69" s="137"/>
    </row>
    <row r="70" spans="1:11" ht="14.25" customHeight="1">
      <c r="A70" s="108" t="s">
        <v>539</v>
      </c>
      <c r="B70" s="106" t="s">
        <v>540</v>
      </c>
      <c r="C70" s="104"/>
      <c r="D70" s="104"/>
      <c r="E70" s="104">
        <v>4</v>
      </c>
      <c r="F70" s="104">
        <v>3</v>
      </c>
      <c r="G70" s="104">
        <v>1</v>
      </c>
      <c r="H70" s="145">
        <v>0</v>
      </c>
      <c r="I70" s="147">
        <v>10913280</v>
      </c>
      <c r="K70" s="137"/>
    </row>
    <row r="71" spans="1:11" ht="14.25" customHeight="1">
      <c r="A71" s="108" t="s">
        <v>541</v>
      </c>
      <c r="B71" s="106" t="s">
        <v>542</v>
      </c>
      <c r="C71" s="104"/>
      <c r="D71" s="104"/>
      <c r="E71" s="104">
        <v>4</v>
      </c>
      <c r="F71" s="104">
        <v>3</v>
      </c>
      <c r="G71" s="104">
        <v>2</v>
      </c>
      <c r="H71" s="145">
        <v>9309803</v>
      </c>
      <c r="I71" s="147">
        <v>0</v>
      </c>
      <c r="K71" s="137"/>
    </row>
    <row r="72" spans="1:11" ht="13.5" customHeight="1">
      <c r="A72" s="108" t="s">
        <v>543</v>
      </c>
      <c r="B72" s="107" t="s">
        <v>544</v>
      </c>
      <c r="C72" s="104"/>
      <c r="D72" s="104"/>
      <c r="E72" s="104">
        <v>4</v>
      </c>
      <c r="F72" s="104">
        <v>3</v>
      </c>
      <c r="G72" s="104">
        <v>3</v>
      </c>
      <c r="H72" s="145">
        <v>13739250</v>
      </c>
      <c r="I72" s="147">
        <v>35856272</v>
      </c>
      <c r="K72" s="137"/>
    </row>
    <row r="73" spans="1:11" ht="14.25" customHeight="1">
      <c r="A73" s="108" t="s">
        <v>545</v>
      </c>
      <c r="B73" s="107" t="s">
        <v>546</v>
      </c>
      <c r="C73" s="104"/>
      <c r="D73" s="104"/>
      <c r="E73" s="104">
        <v>4</v>
      </c>
      <c r="F73" s="104">
        <v>3</v>
      </c>
      <c r="G73" s="104">
        <v>4</v>
      </c>
      <c r="H73" s="145">
        <v>19747042</v>
      </c>
      <c r="I73" s="147">
        <v>0</v>
      </c>
      <c r="K73" s="137"/>
    </row>
    <row r="74" spans="1:11" ht="12.75" customHeight="1">
      <c r="A74" s="108" t="s">
        <v>547</v>
      </c>
      <c r="B74" s="107" t="s">
        <v>548</v>
      </c>
      <c r="C74" s="104"/>
      <c r="D74" s="104"/>
      <c r="E74" s="104">
        <v>4</v>
      </c>
      <c r="F74" s="104">
        <v>3</v>
      </c>
      <c r="G74" s="104">
        <v>5</v>
      </c>
      <c r="H74" s="145">
        <v>0</v>
      </c>
      <c r="I74" s="147">
        <v>35856272</v>
      </c>
      <c r="K74" s="137"/>
    </row>
    <row r="75" spans="1:11" ht="13.5" customHeight="1">
      <c r="A75" s="108" t="s">
        <v>549</v>
      </c>
      <c r="B75" s="107" t="s">
        <v>550</v>
      </c>
      <c r="C75" s="104"/>
      <c r="D75" s="104"/>
      <c r="E75" s="104">
        <v>4</v>
      </c>
      <c r="F75" s="104">
        <v>3</v>
      </c>
      <c r="G75" s="104">
        <v>6</v>
      </c>
      <c r="H75" s="145">
        <v>6007792</v>
      </c>
      <c r="I75" s="147">
        <v>0</v>
      </c>
      <c r="K75" s="137"/>
    </row>
    <row r="76" spans="1:11" ht="13.5" customHeight="1">
      <c r="A76" s="108" t="s">
        <v>551</v>
      </c>
      <c r="B76" s="107" t="s">
        <v>552</v>
      </c>
      <c r="C76" s="104"/>
      <c r="D76" s="104"/>
      <c r="E76" s="104">
        <v>4</v>
      </c>
      <c r="F76" s="104">
        <v>3</v>
      </c>
      <c r="G76" s="104">
        <v>7</v>
      </c>
      <c r="H76" s="145">
        <v>16037764</v>
      </c>
      <c r="I76" s="147">
        <v>3885632</v>
      </c>
      <c r="K76" s="137"/>
    </row>
    <row r="77" spans="1:11" ht="14.25" customHeight="1">
      <c r="A77" s="108" t="s">
        <v>553</v>
      </c>
      <c r="B77" s="107" t="s">
        <v>554</v>
      </c>
      <c r="C77" s="104"/>
      <c r="D77" s="104" t="s">
        <v>451</v>
      </c>
      <c r="E77" s="104">
        <v>4</v>
      </c>
      <c r="F77" s="104">
        <v>3</v>
      </c>
      <c r="G77" s="104">
        <v>8</v>
      </c>
      <c r="H77" s="145">
        <v>0</v>
      </c>
      <c r="I77" s="147">
        <v>2393020</v>
      </c>
      <c r="K77" s="137"/>
    </row>
    <row r="78" spans="1:11" ht="15" customHeight="1">
      <c r="A78" s="108" t="s">
        <v>555</v>
      </c>
      <c r="B78" s="107" t="s">
        <v>556</v>
      </c>
      <c r="C78" s="104"/>
      <c r="D78" s="104" t="s">
        <v>504</v>
      </c>
      <c r="E78" s="104">
        <v>4</v>
      </c>
      <c r="F78" s="104">
        <v>3</v>
      </c>
      <c r="G78" s="104">
        <v>9</v>
      </c>
      <c r="H78" s="145">
        <v>0</v>
      </c>
      <c r="I78" s="147">
        <v>18988549</v>
      </c>
      <c r="K78" s="137"/>
    </row>
    <row r="79" spans="1:11" ht="26.25" customHeight="1">
      <c r="A79" s="108" t="s">
        <v>557</v>
      </c>
      <c r="B79" s="107" t="s">
        <v>558</v>
      </c>
      <c r="C79" s="104"/>
      <c r="D79" s="104"/>
      <c r="E79" s="104">
        <v>4</v>
      </c>
      <c r="F79" s="104">
        <v>4</v>
      </c>
      <c r="G79" s="104">
        <v>0</v>
      </c>
      <c r="H79" s="145">
        <v>10029972</v>
      </c>
      <c r="I79" s="147">
        <v>23146375</v>
      </c>
      <c r="K79" s="137"/>
    </row>
    <row r="81" spans="1:9" ht="13.5">
      <c r="A81" s="96"/>
      <c r="B81" s="196" t="s">
        <v>221</v>
      </c>
      <c r="C81" s="196"/>
      <c r="I81" s="41" t="s">
        <v>634</v>
      </c>
    </row>
    <row r="82" spans="1:9" ht="13.5">
      <c r="A82" s="96"/>
      <c r="B82" s="196" t="s">
        <v>653</v>
      </c>
      <c r="C82" s="196"/>
      <c r="E82" s="101"/>
      <c r="F82" s="101"/>
      <c r="H82" s="41" t="s">
        <v>223</v>
      </c>
      <c r="I82" s="109" t="s">
        <v>47</v>
      </c>
    </row>
  </sheetData>
  <mergeCells count="20">
    <mergeCell ref="B81:C81"/>
    <mergeCell ref="B82:C82"/>
    <mergeCell ref="E21:G21"/>
    <mergeCell ref="E22:G22"/>
    <mergeCell ref="A11:I11"/>
    <mergeCell ref="B13:H13"/>
    <mergeCell ref="A16:A20"/>
    <mergeCell ref="B16:B20"/>
    <mergeCell ref="C16:C20"/>
    <mergeCell ref="D16:D20"/>
    <mergeCell ref="E16:G20"/>
    <mergeCell ref="H16:I18"/>
    <mergeCell ref="H19:H20"/>
    <mergeCell ref="I19:I20"/>
    <mergeCell ref="A10:I10"/>
    <mergeCell ref="B3:I3"/>
    <mergeCell ref="B4:I4"/>
    <mergeCell ref="B5:I5"/>
    <mergeCell ref="B6:I6"/>
    <mergeCell ref="B7:I7"/>
  </mergeCells>
  <printOptions horizontalCentered="1"/>
  <pageMargins left="0.43307086614173229" right="0.27559055118110237" top="0.27559055118110237" bottom="0.23622047244094491" header="0.23622047244094491" footer="0.23622047244094491"/>
  <pageSetup paperSize="9" orientation="portrait" horizontalDpi="300" verticalDpi="300" r:id="rId1"/>
  <headerFooter alignWithMargins="0"/>
  <rowBreaks count="1" manualBreakCount="1">
    <brk id="34" max="16383" man="1"/>
  </rowBreaks>
  <colBreaks count="1" manualBreakCount="1">
    <brk id="5" max="1048575" man="1"/>
  </colBreaks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6"/>
  <sheetViews>
    <sheetView topLeftCell="A13" zoomScaleNormal="100" workbookViewId="0">
      <selection activeCell="N19" sqref="N19"/>
    </sheetView>
  </sheetViews>
  <sheetFormatPr defaultRowHeight="12.75"/>
  <cols>
    <col min="1" max="1" width="55" style="37" customWidth="1"/>
    <col min="2" max="2" width="2.7109375" style="37" customWidth="1"/>
    <col min="3" max="3" width="2.28515625" style="37" customWidth="1"/>
    <col min="4" max="4" width="2.7109375" style="37" customWidth="1"/>
    <col min="5" max="5" width="11.28515625" style="37" bestFit="1" customWidth="1"/>
    <col min="6" max="6" width="7.140625" style="37" customWidth="1"/>
    <col min="7" max="7" width="9.140625" style="37"/>
    <col min="8" max="8" width="11.28515625" style="37" customWidth="1"/>
    <col min="9" max="9" width="12.28515625" style="37" bestFit="1" customWidth="1"/>
    <col min="10" max="10" width="12.7109375" style="37" customWidth="1"/>
    <col min="11" max="11" width="5.85546875" style="37" customWidth="1"/>
    <col min="12" max="12" width="18.140625" style="37" bestFit="1" customWidth="1"/>
    <col min="13" max="14" width="9.140625" style="37"/>
    <col min="15" max="15" width="16.85546875" style="37" customWidth="1"/>
    <col min="16" max="16" width="13.85546875" style="37" customWidth="1"/>
    <col min="17" max="251" width="9.140625" style="37"/>
    <col min="252" max="252" width="55" style="37" customWidth="1"/>
    <col min="253" max="253" width="2.7109375" style="37" customWidth="1"/>
    <col min="254" max="254" width="2.28515625" style="37" customWidth="1"/>
    <col min="255" max="255" width="2.7109375" style="37" customWidth="1"/>
    <col min="256" max="256" width="10.28515625" style="37" bestFit="1" customWidth="1"/>
    <col min="257" max="257" width="7.140625" style="37" customWidth="1"/>
    <col min="258" max="258" width="9.140625" style="37"/>
    <col min="259" max="259" width="10.28515625" style="37" bestFit="1" customWidth="1"/>
    <col min="260" max="260" width="11.28515625" style="37" bestFit="1" customWidth="1"/>
    <col min="261" max="261" width="11.42578125" style="37" bestFit="1" customWidth="1"/>
    <col min="262" max="262" width="5.85546875" style="37" customWidth="1"/>
    <col min="263" max="263" width="18.140625" style="37" bestFit="1" customWidth="1"/>
    <col min="264" max="507" width="9.140625" style="37"/>
    <col min="508" max="508" width="55" style="37" customWidth="1"/>
    <col min="509" max="509" width="2.7109375" style="37" customWidth="1"/>
    <col min="510" max="510" width="2.28515625" style="37" customWidth="1"/>
    <col min="511" max="511" width="2.7109375" style="37" customWidth="1"/>
    <col min="512" max="512" width="10.28515625" style="37" bestFit="1" customWidth="1"/>
    <col min="513" max="513" width="7.140625" style="37" customWidth="1"/>
    <col min="514" max="514" width="9.140625" style="37"/>
    <col min="515" max="515" width="10.28515625" style="37" bestFit="1" customWidth="1"/>
    <col min="516" max="516" width="11.28515625" style="37" bestFit="1" customWidth="1"/>
    <col min="517" max="517" width="11.42578125" style="37" bestFit="1" customWidth="1"/>
    <col min="518" max="518" width="5.85546875" style="37" customWidth="1"/>
    <col min="519" max="519" width="18.140625" style="37" bestFit="1" customWidth="1"/>
    <col min="520" max="763" width="9.140625" style="37"/>
    <col min="764" max="764" width="55" style="37" customWidth="1"/>
    <col min="765" max="765" width="2.7109375" style="37" customWidth="1"/>
    <col min="766" max="766" width="2.28515625" style="37" customWidth="1"/>
    <col min="767" max="767" width="2.7109375" style="37" customWidth="1"/>
    <col min="768" max="768" width="10.28515625" style="37" bestFit="1" customWidth="1"/>
    <col min="769" max="769" width="7.140625" style="37" customWidth="1"/>
    <col min="770" max="770" width="9.140625" style="37"/>
    <col min="771" max="771" width="10.28515625" style="37" bestFit="1" customWidth="1"/>
    <col min="772" max="772" width="11.28515625" style="37" bestFit="1" customWidth="1"/>
    <col min="773" max="773" width="11.42578125" style="37" bestFit="1" customWidth="1"/>
    <col min="774" max="774" width="5.85546875" style="37" customWidth="1"/>
    <col min="775" max="775" width="18.140625" style="37" bestFit="1" customWidth="1"/>
    <col min="776" max="1019" width="9.140625" style="37"/>
    <col min="1020" max="1020" width="55" style="37" customWidth="1"/>
    <col min="1021" max="1021" width="2.7109375" style="37" customWidth="1"/>
    <col min="1022" max="1022" width="2.28515625" style="37" customWidth="1"/>
    <col min="1023" max="1023" width="2.7109375" style="37" customWidth="1"/>
    <col min="1024" max="1024" width="10.28515625" style="37" bestFit="1" customWidth="1"/>
    <col min="1025" max="1025" width="7.140625" style="37" customWidth="1"/>
    <col min="1026" max="1026" width="9.140625" style="37"/>
    <col min="1027" max="1027" width="10.28515625" style="37" bestFit="1" customWidth="1"/>
    <col min="1028" max="1028" width="11.28515625" style="37" bestFit="1" customWidth="1"/>
    <col min="1029" max="1029" width="11.42578125" style="37" bestFit="1" customWidth="1"/>
    <col min="1030" max="1030" width="5.85546875" style="37" customWidth="1"/>
    <col min="1031" max="1031" width="18.140625" style="37" bestFit="1" customWidth="1"/>
    <col min="1032" max="1275" width="9.140625" style="37"/>
    <col min="1276" max="1276" width="55" style="37" customWidth="1"/>
    <col min="1277" max="1277" width="2.7109375" style="37" customWidth="1"/>
    <col min="1278" max="1278" width="2.28515625" style="37" customWidth="1"/>
    <col min="1279" max="1279" width="2.7109375" style="37" customWidth="1"/>
    <col min="1280" max="1280" width="10.28515625" style="37" bestFit="1" customWidth="1"/>
    <col min="1281" max="1281" width="7.140625" style="37" customWidth="1"/>
    <col min="1282" max="1282" width="9.140625" style="37"/>
    <col min="1283" max="1283" width="10.28515625" style="37" bestFit="1" customWidth="1"/>
    <col min="1284" max="1284" width="11.28515625" style="37" bestFit="1" customWidth="1"/>
    <col min="1285" max="1285" width="11.42578125" style="37" bestFit="1" customWidth="1"/>
    <col min="1286" max="1286" width="5.85546875" style="37" customWidth="1"/>
    <col min="1287" max="1287" width="18.140625" style="37" bestFit="1" customWidth="1"/>
    <col min="1288" max="1531" width="9.140625" style="37"/>
    <col min="1532" max="1532" width="55" style="37" customWidth="1"/>
    <col min="1533" max="1533" width="2.7109375" style="37" customWidth="1"/>
    <col min="1534" max="1534" width="2.28515625" style="37" customWidth="1"/>
    <col min="1535" max="1535" width="2.7109375" style="37" customWidth="1"/>
    <col min="1536" max="1536" width="10.28515625" style="37" bestFit="1" customWidth="1"/>
    <col min="1537" max="1537" width="7.140625" style="37" customWidth="1"/>
    <col min="1538" max="1538" width="9.140625" style="37"/>
    <col min="1539" max="1539" width="10.28515625" style="37" bestFit="1" customWidth="1"/>
    <col min="1540" max="1540" width="11.28515625" style="37" bestFit="1" customWidth="1"/>
    <col min="1541" max="1541" width="11.42578125" style="37" bestFit="1" customWidth="1"/>
    <col min="1542" max="1542" width="5.85546875" style="37" customWidth="1"/>
    <col min="1543" max="1543" width="18.140625" style="37" bestFit="1" customWidth="1"/>
    <col min="1544" max="1787" width="9.140625" style="37"/>
    <col min="1788" max="1788" width="55" style="37" customWidth="1"/>
    <col min="1789" max="1789" width="2.7109375" style="37" customWidth="1"/>
    <col min="1790" max="1790" width="2.28515625" style="37" customWidth="1"/>
    <col min="1791" max="1791" width="2.7109375" style="37" customWidth="1"/>
    <col min="1792" max="1792" width="10.28515625" style="37" bestFit="1" customWidth="1"/>
    <col min="1793" max="1793" width="7.140625" style="37" customWidth="1"/>
    <col min="1794" max="1794" width="9.140625" style="37"/>
    <col min="1795" max="1795" width="10.28515625" style="37" bestFit="1" customWidth="1"/>
    <col min="1796" max="1796" width="11.28515625" style="37" bestFit="1" customWidth="1"/>
    <col min="1797" max="1797" width="11.42578125" style="37" bestFit="1" customWidth="1"/>
    <col min="1798" max="1798" width="5.85546875" style="37" customWidth="1"/>
    <col min="1799" max="1799" width="18.140625" style="37" bestFit="1" customWidth="1"/>
    <col min="1800" max="2043" width="9.140625" style="37"/>
    <col min="2044" max="2044" width="55" style="37" customWidth="1"/>
    <col min="2045" max="2045" width="2.7109375" style="37" customWidth="1"/>
    <col min="2046" max="2046" width="2.28515625" style="37" customWidth="1"/>
    <col min="2047" max="2047" width="2.7109375" style="37" customWidth="1"/>
    <col min="2048" max="2048" width="10.28515625" style="37" bestFit="1" customWidth="1"/>
    <col min="2049" max="2049" width="7.140625" style="37" customWidth="1"/>
    <col min="2050" max="2050" width="9.140625" style="37"/>
    <col min="2051" max="2051" width="10.28515625" style="37" bestFit="1" customWidth="1"/>
    <col min="2052" max="2052" width="11.28515625" style="37" bestFit="1" customWidth="1"/>
    <col min="2053" max="2053" width="11.42578125" style="37" bestFit="1" customWidth="1"/>
    <col min="2054" max="2054" width="5.85546875" style="37" customWidth="1"/>
    <col min="2055" max="2055" width="18.140625" style="37" bestFit="1" customWidth="1"/>
    <col min="2056" max="2299" width="9.140625" style="37"/>
    <col min="2300" max="2300" width="55" style="37" customWidth="1"/>
    <col min="2301" max="2301" width="2.7109375" style="37" customWidth="1"/>
    <col min="2302" max="2302" width="2.28515625" style="37" customWidth="1"/>
    <col min="2303" max="2303" width="2.7109375" style="37" customWidth="1"/>
    <col min="2304" max="2304" width="10.28515625" style="37" bestFit="1" customWidth="1"/>
    <col min="2305" max="2305" width="7.140625" style="37" customWidth="1"/>
    <col min="2306" max="2306" width="9.140625" style="37"/>
    <col min="2307" max="2307" width="10.28515625" style="37" bestFit="1" customWidth="1"/>
    <col min="2308" max="2308" width="11.28515625" style="37" bestFit="1" customWidth="1"/>
    <col min="2309" max="2309" width="11.42578125" style="37" bestFit="1" customWidth="1"/>
    <col min="2310" max="2310" width="5.85546875" style="37" customWidth="1"/>
    <col min="2311" max="2311" width="18.140625" style="37" bestFit="1" customWidth="1"/>
    <col min="2312" max="2555" width="9.140625" style="37"/>
    <col min="2556" max="2556" width="55" style="37" customWidth="1"/>
    <col min="2557" max="2557" width="2.7109375" style="37" customWidth="1"/>
    <col min="2558" max="2558" width="2.28515625" style="37" customWidth="1"/>
    <col min="2559" max="2559" width="2.7109375" style="37" customWidth="1"/>
    <col min="2560" max="2560" width="10.28515625" style="37" bestFit="1" customWidth="1"/>
    <col min="2561" max="2561" width="7.140625" style="37" customWidth="1"/>
    <col min="2562" max="2562" width="9.140625" style="37"/>
    <col min="2563" max="2563" width="10.28515625" style="37" bestFit="1" customWidth="1"/>
    <col min="2564" max="2564" width="11.28515625" style="37" bestFit="1" customWidth="1"/>
    <col min="2565" max="2565" width="11.42578125" style="37" bestFit="1" customWidth="1"/>
    <col min="2566" max="2566" width="5.85546875" style="37" customWidth="1"/>
    <col min="2567" max="2567" width="18.140625" style="37" bestFit="1" customWidth="1"/>
    <col min="2568" max="2811" width="9.140625" style="37"/>
    <col min="2812" max="2812" width="55" style="37" customWidth="1"/>
    <col min="2813" max="2813" width="2.7109375" style="37" customWidth="1"/>
    <col min="2814" max="2814" width="2.28515625" style="37" customWidth="1"/>
    <col min="2815" max="2815" width="2.7109375" style="37" customWidth="1"/>
    <col min="2816" max="2816" width="10.28515625" style="37" bestFit="1" customWidth="1"/>
    <col min="2817" max="2817" width="7.140625" style="37" customWidth="1"/>
    <col min="2818" max="2818" width="9.140625" style="37"/>
    <col min="2819" max="2819" width="10.28515625" style="37" bestFit="1" customWidth="1"/>
    <col min="2820" max="2820" width="11.28515625" style="37" bestFit="1" customWidth="1"/>
    <col min="2821" max="2821" width="11.42578125" style="37" bestFit="1" customWidth="1"/>
    <col min="2822" max="2822" width="5.85546875" style="37" customWidth="1"/>
    <col min="2823" max="2823" width="18.140625" style="37" bestFit="1" customWidth="1"/>
    <col min="2824" max="3067" width="9.140625" style="37"/>
    <col min="3068" max="3068" width="55" style="37" customWidth="1"/>
    <col min="3069" max="3069" width="2.7109375" style="37" customWidth="1"/>
    <col min="3070" max="3070" width="2.28515625" style="37" customWidth="1"/>
    <col min="3071" max="3071" width="2.7109375" style="37" customWidth="1"/>
    <col min="3072" max="3072" width="10.28515625" style="37" bestFit="1" customWidth="1"/>
    <col min="3073" max="3073" width="7.140625" style="37" customWidth="1"/>
    <col min="3074" max="3074" width="9.140625" style="37"/>
    <col min="3075" max="3075" width="10.28515625" style="37" bestFit="1" customWidth="1"/>
    <col min="3076" max="3076" width="11.28515625" style="37" bestFit="1" customWidth="1"/>
    <col min="3077" max="3077" width="11.42578125" style="37" bestFit="1" customWidth="1"/>
    <col min="3078" max="3078" width="5.85546875" style="37" customWidth="1"/>
    <col min="3079" max="3079" width="18.140625" style="37" bestFit="1" customWidth="1"/>
    <col min="3080" max="3323" width="9.140625" style="37"/>
    <col min="3324" max="3324" width="55" style="37" customWidth="1"/>
    <col min="3325" max="3325" width="2.7109375" style="37" customWidth="1"/>
    <col min="3326" max="3326" width="2.28515625" style="37" customWidth="1"/>
    <col min="3327" max="3327" width="2.7109375" style="37" customWidth="1"/>
    <col min="3328" max="3328" width="10.28515625" style="37" bestFit="1" customWidth="1"/>
    <col min="3329" max="3329" width="7.140625" style="37" customWidth="1"/>
    <col min="3330" max="3330" width="9.140625" style="37"/>
    <col min="3331" max="3331" width="10.28515625" style="37" bestFit="1" customWidth="1"/>
    <col min="3332" max="3332" width="11.28515625" style="37" bestFit="1" customWidth="1"/>
    <col min="3333" max="3333" width="11.42578125" style="37" bestFit="1" customWidth="1"/>
    <col min="3334" max="3334" width="5.85546875" style="37" customWidth="1"/>
    <col min="3335" max="3335" width="18.140625" style="37" bestFit="1" customWidth="1"/>
    <col min="3336" max="3579" width="9.140625" style="37"/>
    <col min="3580" max="3580" width="55" style="37" customWidth="1"/>
    <col min="3581" max="3581" width="2.7109375" style="37" customWidth="1"/>
    <col min="3582" max="3582" width="2.28515625" style="37" customWidth="1"/>
    <col min="3583" max="3583" width="2.7109375" style="37" customWidth="1"/>
    <col min="3584" max="3584" width="10.28515625" style="37" bestFit="1" customWidth="1"/>
    <col min="3585" max="3585" width="7.140625" style="37" customWidth="1"/>
    <col min="3586" max="3586" width="9.140625" style="37"/>
    <col min="3587" max="3587" width="10.28515625" style="37" bestFit="1" customWidth="1"/>
    <col min="3588" max="3588" width="11.28515625" style="37" bestFit="1" customWidth="1"/>
    <col min="3589" max="3589" width="11.42578125" style="37" bestFit="1" customWidth="1"/>
    <col min="3590" max="3590" width="5.85546875" style="37" customWidth="1"/>
    <col min="3591" max="3591" width="18.140625" style="37" bestFit="1" customWidth="1"/>
    <col min="3592" max="3835" width="9.140625" style="37"/>
    <col min="3836" max="3836" width="55" style="37" customWidth="1"/>
    <col min="3837" max="3837" width="2.7109375" style="37" customWidth="1"/>
    <col min="3838" max="3838" width="2.28515625" style="37" customWidth="1"/>
    <col min="3839" max="3839" width="2.7109375" style="37" customWidth="1"/>
    <col min="3840" max="3840" width="10.28515625" style="37" bestFit="1" customWidth="1"/>
    <col min="3841" max="3841" width="7.140625" style="37" customWidth="1"/>
    <col min="3842" max="3842" width="9.140625" style="37"/>
    <col min="3843" max="3843" width="10.28515625" style="37" bestFit="1" customWidth="1"/>
    <col min="3844" max="3844" width="11.28515625" style="37" bestFit="1" customWidth="1"/>
    <col min="3845" max="3845" width="11.42578125" style="37" bestFit="1" customWidth="1"/>
    <col min="3846" max="3846" width="5.85546875" style="37" customWidth="1"/>
    <col min="3847" max="3847" width="18.140625" style="37" bestFit="1" customWidth="1"/>
    <col min="3848" max="4091" width="9.140625" style="37"/>
    <col min="4092" max="4092" width="55" style="37" customWidth="1"/>
    <col min="4093" max="4093" width="2.7109375" style="37" customWidth="1"/>
    <col min="4094" max="4094" width="2.28515625" style="37" customWidth="1"/>
    <col min="4095" max="4095" width="2.7109375" style="37" customWidth="1"/>
    <col min="4096" max="4096" width="10.28515625" style="37" bestFit="1" customWidth="1"/>
    <col min="4097" max="4097" width="7.140625" style="37" customWidth="1"/>
    <col min="4098" max="4098" width="9.140625" style="37"/>
    <col min="4099" max="4099" width="10.28515625" style="37" bestFit="1" customWidth="1"/>
    <col min="4100" max="4100" width="11.28515625" style="37" bestFit="1" customWidth="1"/>
    <col min="4101" max="4101" width="11.42578125" style="37" bestFit="1" customWidth="1"/>
    <col min="4102" max="4102" width="5.85546875" style="37" customWidth="1"/>
    <col min="4103" max="4103" width="18.140625" style="37" bestFit="1" customWidth="1"/>
    <col min="4104" max="4347" width="9.140625" style="37"/>
    <col min="4348" max="4348" width="55" style="37" customWidth="1"/>
    <col min="4349" max="4349" width="2.7109375" style="37" customWidth="1"/>
    <col min="4350" max="4350" width="2.28515625" style="37" customWidth="1"/>
    <col min="4351" max="4351" width="2.7109375" style="37" customWidth="1"/>
    <col min="4352" max="4352" width="10.28515625" style="37" bestFit="1" customWidth="1"/>
    <col min="4353" max="4353" width="7.140625" style="37" customWidth="1"/>
    <col min="4354" max="4354" width="9.140625" style="37"/>
    <col min="4355" max="4355" width="10.28515625" style="37" bestFit="1" customWidth="1"/>
    <col min="4356" max="4356" width="11.28515625" style="37" bestFit="1" customWidth="1"/>
    <col min="4357" max="4357" width="11.42578125" style="37" bestFit="1" customWidth="1"/>
    <col min="4358" max="4358" width="5.85546875" style="37" customWidth="1"/>
    <col min="4359" max="4359" width="18.140625" style="37" bestFit="1" customWidth="1"/>
    <col min="4360" max="4603" width="9.140625" style="37"/>
    <col min="4604" max="4604" width="55" style="37" customWidth="1"/>
    <col min="4605" max="4605" width="2.7109375" style="37" customWidth="1"/>
    <col min="4606" max="4606" width="2.28515625" style="37" customWidth="1"/>
    <col min="4607" max="4607" width="2.7109375" style="37" customWidth="1"/>
    <col min="4608" max="4608" width="10.28515625" style="37" bestFit="1" customWidth="1"/>
    <col min="4609" max="4609" width="7.140625" style="37" customWidth="1"/>
    <col min="4610" max="4610" width="9.140625" style="37"/>
    <col min="4611" max="4611" width="10.28515625" style="37" bestFit="1" customWidth="1"/>
    <col min="4612" max="4612" width="11.28515625" style="37" bestFit="1" customWidth="1"/>
    <col min="4613" max="4613" width="11.42578125" style="37" bestFit="1" customWidth="1"/>
    <col min="4614" max="4614" width="5.85546875" style="37" customWidth="1"/>
    <col min="4615" max="4615" width="18.140625" style="37" bestFit="1" customWidth="1"/>
    <col min="4616" max="4859" width="9.140625" style="37"/>
    <col min="4860" max="4860" width="55" style="37" customWidth="1"/>
    <col min="4861" max="4861" width="2.7109375" style="37" customWidth="1"/>
    <col min="4862" max="4862" width="2.28515625" style="37" customWidth="1"/>
    <col min="4863" max="4863" width="2.7109375" style="37" customWidth="1"/>
    <col min="4864" max="4864" width="10.28515625" style="37" bestFit="1" customWidth="1"/>
    <col min="4865" max="4865" width="7.140625" style="37" customWidth="1"/>
    <col min="4866" max="4866" width="9.140625" style="37"/>
    <col min="4867" max="4867" width="10.28515625" style="37" bestFit="1" customWidth="1"/>
    <col min="4868" max="4868" width="11.28515625" style="37" bestFit="1" customWidth="1"/>
    <col min="4869" max="4869" width="11.42578125" style="37" bestFit="1" customWidth="1"/>
    <col min="4870" max="4870" width="5.85546875" style="37" customWidth="1"/>
    <col min="4871" max="4871" width="18.140625" style="37" bestFit="1" customWidth="1"/>
    <col min="4872" max="5115" width="9.140625" style="37"/>
    <col min="5116" max="5116" width="55" style="37" customWidth="1"/>
    <col min="5117" max="5117" width="2.7109375" style="37" customWidth="1"/>
    <col min="5118" max="5118" width="2.28515625" style="37" customWidth="1"/>
    <col min="5119" max="5119" width="2.7109375" style="37" customWidth="1"/>
    <col min="5120" max="5120" width="10.28515625" style="37" bestFit="1" customWidth="1"/>
    <col min="5121" max="5121" width="7.140625" style="37" customWidth="1"/>
    <col min="5122" max="5122" width="9.140625" style="37"/>
    <col min="5123" max="5123" width="10.28515625" style="37" bestFit="1" customWidth="1"/>
    <col min="5124" max="5124" width="11.28515625" style="37" bestFit="1" customWidth="1"/>
    <col min="5125" max="5125" width="11.42578125" style="37" bestFit="1" customWidth="1"/>
    <col min="5126" max="5126" width="5.85546875" style="37" customWidth="1"/>
    <col min="5127" max="5127" width="18.140625" style="37" bestFit="1" customWidth="1"/>
    <col min="5128" max="5371" width="9.140625" style="37"/>
    <col min="5372" max="5372" width="55" style="37" customWidth="1"/>
    <col min="5373" max="5373" width="2.7109375" style="37" customWidth="1"/>
    <col min="5374" max="5374" width="2.28515625" style="37" customWidth="1"/>
    <col min="5375" max="5375" width="2.7109375" style="37" customWidth="1"/>
    <col min="5376" max="5376" width="10.28515625" style="37" bestFit="1" customWidth="1"/>
    <col min="5377" max="5377" width="7.140625" style="37" customWidth="1"/>
    <col min="5378" max="5378" width="9.140625" style="37"/>
    <col min="5379" max="5379" width="10.28515625" style="37" bestFit="1" customWidth="1"/>
    <col min="5380" max="5380" width="11.28515625" style="37" bestFit="1" customWidth="1"/>
    <col min="5381" max="5381" width="11.42578125" style="37" bestFit="1" customWidth="1"/>
    <col min="5382" max="5382" width="5.85546875" style="37" customWidth="1"/>
    <col min="5383" max="5383" width="18.140625" style="37" bestFit="1" customWidth="1"/>
    <col min="5384" max="5627" width="9.140625" style="37"/>
    <col min="5628" max="5628" width="55" style="37" customWidth="1"/>
    <col min="5629" max="5629" width="2.7109375" style="37" customWidth="1"/>
    <col min="5630" max="5630" width="2.28515625" style="37" customWidth="1"/>
    <col min="5631" max="5631" width="2.7109375" style="37" customWidth="1"/>
    <col min="5632" max="5632" width="10.28515625" style="37" bestFit="1" customWidth="1"/>
    <col min="5633" max="5633" width="7.140625" style="37" customWidth="1"/>
    <col min="5634" max="5634" width="9.140625" style="37"/>
    <col min="5635" max="5635" width="10.28515625" style="37" bestFit="1" customWidth="1"/>
    <col min="5636" max="5636" width="11.28515625" style="37" bestFit="1" customWidth="1"/>
    <col min="5637" max="5637" width="11.42578125" style="37" bestFit="1" customWidth="1"/>
    <col min="5638" max="5638" width="5.85546875" style="37" customWidth="1"/>
    <col min="5639" max="5639" width="18.140625" style="37" bestFit="1" customWidth="1"/>
    <col min="5640" max="5883" width="9.140625" style="37"/>
    <col min="5884" max="5884" width="55" style="37" customWidth="1"/>
    <col min="5885" max="5885" width="2.7109375" style="37" customWidth="1"/>
    <col min="5886" max="5886" width="2.28515625" style="37" customWidth="1"/>
    <col min="5887" max="5887" width="2.7109375" style="37" customWidth="1"/>
    <col min="5888" max="5888" width="10.28515625" style="37" bestFit="1" customWidth="1"/>
    <col min="5889" max="5889" width="7.140625" style="37" customWidth="1"/>
    <col min="5890" max="5890" width="9.140625" style="37"/>
    <col min="5891" max="5891" width="10.28515625" style="37" bestFit="1" customWidth="1"/>
    <col min="5892" max="5892" width="11.28515625" style="37" bestFit="1" customWidth="1"/>
    <col min="5893" max="5893" width="11.42578125" style="37" bestFit="1" customWidth="1"/>
    <col min="5894" max="5894" width="5.85546875" style="37" customWidth="1"/>
    <col min="5895" max="5895" width="18.140625" style="37" bestFit="1" customWidth="1"/>
    <col min="5896" max="6139" width="9.140625" style="37"/>
    <col min="6140" max="6140" width="55" style="37" customWidth="1"/>
    <col min="6141" max="6141" width="2.7109375" style="37" customWidth="1"/>
    <col min="6142" max="6142" width="2.28515625" style="37" customWidth="1"/>
    <col min="6143" max="6143" width="2.7109375" style="37" customWidth="1"/>
    <col min="6144" max="6144" width="10.28515625" style="37" bestFit="1" customWidth="1"/>
    <col min="6145" max="6145" width="7.140625" style="37" customWidth="1"/>
    <col min="6146" max="6146" width="9.140625" style="37"/>
    <col min="6147" max="6147" width="10.28515625" style="37" bestFit="1" customWidth="1"/>
    <col min="6148" max="6148" width="11.28515625" style="37" bestFit="1" customWidth="1"/>
    <col min="6149" max="6149" width="11.42578125" style="37" bestFit="1" customWidth="1"/>
    <col min="6150" max="6150" width="5.85546875" style="37" customWidth="1"/>
    <col min="6151" max="6151" width="18.140625" style="37" bestFit="1" customWidth="1"/>
    <col min="6152" max="6395" width="9.140625" style="37"/>
    <col min="6396" max="6396" width="55" style="37" customWidth="1"/>
    <col min="6397" max="6397" width="2.7109375" style="37" customWidth="1"/>
    <col min="6398" max="6398" width="2.28515625" style="37" customWidth="1"/>
    <col min="6399" max="6399" width="2.7109375" style="37" customWidth="1"/>
    <col min="6400" max="6400" width="10.28515625" style="37" bestFit="1" customWidth="1"/>
    <col min="6401" max="6401" width="7.140625" style="37" customWidth="1"/>
    <col min="6402" max="6402" width="9.140625" style="37"/>
    <col min="6403" max="6403" width="10.28515625" style="37" bestFit="1" customWidth="1"/>
    <col min="6404" max="6404" width="11.28515625" style="37" bestFit="1" customWidth="1"/>
    <col min="6405" max="6405" width="11.42578125" style="37" bestFit="1" customWidth="1"/>
    <col min="6406" max="6406" width="5.85546875" style="37" customWidth="1"/>
    <col min="6407" max="6407" width="18.140625" style="37" bestFit="1" customWidth="1"/>
    <col min="6408" max="6651" width="9.140625" style="37"/>
    <col min="6652" max="6652" width="55" style="37" customWidth="1"/>
    <col min="6653" max="6653" width="2.7109375" style="37" customWidth="1"/>
    <col min="6654" max="6654" width="2.28515625" style="37" customWidth="1"/>
    <col min="6655" max="6655" width="2.7109375" style="37" customWidth="1"/>
    <col min="6656" max="6656" width="10.28515625" style="37" bestFit="1" customWidth="1"/>
    <col min="6657" max="6657" width="7.140625" style="37" customWidth="1"/>
    <col min="6658" max="6658" width="9.140625" style="37"/>
    <col min="6659" max="6659" width="10.28515625" style="37" bestFit="1" customWidth="1"/>
    <col min="6660" max="6660" width="11.28515625" style="37" bestFit="1" customWidth="1"/>
    <col min="6661" max="6661" width="11.42578125" style="37" bestFit="1" customWidth="1"/>
    <col min="6662" max="6662" width="5.85546875" style="37" customWidth="1"/>
    <col min="6663" max="6663" width="18.140625" style="37" bestFit="1" customWidth="1"/>
    <col min="6664" max="6907" width="9.140625" style="37"/>
    <col min="6908" max="6908" width="55" style="37" customWidth="1"/>
    <col min="6909" max="6909" width="2.7109375" style="37" customWidth="1"/>
    <col min="6910" max="6910" width="2.28515625" style="37" customWidth="1"/>
    <col min="6911" max="6911" width="2.7109375" style="37" customWidth="1"/>
    <col min="6912" max="6912" width="10.28515625" style="37" bestFit="1" customWidth="1"/>
    <col min="6913" max="6913" width="7.140625" style="37" customWidth="1"/>
    <col min="6914" max="6914" width="9.140625" style="37"/>
    <col min="6915" max="6915" width="10.28515625" style="37" bestFit="1" customWidth="1"/>
    <col min="6916" max="6916" width="11.28515625" style="37" bestFit="1" customWidth="1"/>
    <col min="6917" max="6917" width="11.42578125" style="37" bestFit="1" customWidth="1"/>
    <col min="6918" max="6918" width="5.85546875" style="37" customWidth="1"/>
    <col min="6919" max="6919" width="18.140625" style="37" bestFit="1" customWidth="1"/>
    <col min="6920" max="7163" width="9.140625" style="37"/>
    <col min="7164" max="7164" width="55" style="37" customWidth="1"/>
    <col min="7165" max="7165" width="2.7109375" style="37" customWidth="1"/>
    <col min="7166" max="7166" width="2.28515625" style="37" customWidth="1"/>
    <col min="7167" max="7167" width="2.7109375" style="37" customWidth="1"/>
    <col min="7168" max="7168" width="10.28515625" style="37" bestFit="1" customWidth="1"/>
    <col min="7169" max="7169" width="7.140625" style="37" customWidth="1"/>
    <col min="7170" max="7170" width="9.140625" style="37"/>
    <col min="7171" max="7171" width="10.28515625" style="37" bestFit="1" customWidth="1"/>
    <col min="7172" max="7172" width="11.28515625" style="37" bestFit="1" customWidth="1"/>
    <col min="7173" max="7173" width="11.42578125" style="37" bestFit="1" customWidth="1"/>
    <col min="7174" max="7174" width="5.85546875" style="37" customWidth="1"/>
    <col min="7175" max="7175" width="18.140625" style="37" bestFit="1" customWidth="1"/>
    <col min="7176" max="7419" width="9.140625" style="37"/>
    <col min="7420" max="7420" width="55" style="37" customWidth="1"/>
    <col min="7421" max="7421" width="2.7109375" style="37" customWidth="1"/>
    <col min="7422" max="7422" width="2.28515625" style="37" customWidth="1"/>
    <col min="7423" max="7423" width="2.7109375" style="37" customWidth="1"/>
    <col min="7424" max="7424" width="10.28515625" style="37" bestFit="1" customWidth="1"/>
    <col min="7425" max="7425" width="7.140625" style="37" customWidth="1"/>
    <col min="7426" max="7426" width="9.140625" style="37"/>
    <col min="7427" max="7427" width="10.28515625" style="37" bestFit="1" customWidth="1"/>
    <col min="7428" max="7428" width="11.28515625" style="37" bestFit="1" customWidth="1"/>
    <col min="7429" max="7429" width="11.42578125" style="37" bestFit="1" customWidth="1"/>
    <col min="7430" max="7430" width="5.85546875" style="37" customWidth="1"/>
    <col min="7431" max="7431" width="18.140625" style="37" bestFit="1" customWidth="1"/>
    <col min="7432" max="7675" width="9.140625" style="37"/>
    <col min="7676" max="7676" width="55" style="37" customWidth="1"/>
    <col min="7677" max="7677" width="2.7109375" style="37" customWidth="1"/>
    <col min="7678" max="7678" width="2.28515625" style="37" customWidth="1"/>
    <col min="7679" max="7679" width="2.7109375" style="37" customWidth="1"/>
    <col min="7680" max="7680" width="10.28515625" style="37" bestFit="1" customWidth="1"/>
    <col min="7681" max="7681" width="7.140625" style="37" customWidth="1"/>
    <col min="7682" max="7682" width="9.140625" style="37"/>
    <col min="7683" max="7683" width="10.28515625" style="37" bestFit="1" customWidth="1"/>
    <col min="7684" max="7684" width="11.28515625" style="37" bestFit="1" customWidth="1"/>
    <col min="7685" max="7685" width="11.42578125" style="37" bestFit="1" customWidth="1"/>
    <col min="7686" max="7686" width="5.85546875" style="37" customWidth="1"/>
    <col min="7687" max="7687" width="18.140625" style="37" bestFit="1" customWidth="1"/>
    <col min="7688" max="7931" width="9.140625" style="37"/>
    <col min="7932" max="7932" width="55" style="37" customWidth="1"/>
    <col min="7933" max="7933" width="2.7109375" style="37" customWidth="1"/>
    <col min="7934" max="7934" width="2.28515625" style="37" customWidth="1"/>
    <col min="7935" max="7935" width="2.7109375" style="37" customWidth="1"/>
    <col min="7936" max="7936" width="10.28515625" style="37" bestFit="1" customWidth="1"/>
    <col min="7937" max="7937" width="7.140625" style="37" customWidth="1"/>
    <col min="7938" max="7938" width="9.140625" style="37"/>
    <col min="7939" max="7939" width="10.28515625" style="37" bestFit="1" customWidth="1"/>
    <col min="7940" max="7940" width="11.28515625" style="37" bestFit="1" customWidth="1"/>
    <col min="7941" max="7941" width="11.42578125" style="37" bestFit="1" customWidth="1"/>
    <col min="7942" max="7942" width="5.85546875" style="37" customWidth="1"/>
    <col min="7943" max="7943" width="18.140625" style="37" bestFit="1" customWidth="1"/>
    <col min="7944" max="8187" width="9.140625" style="37"/>
    <col min="8188" max="8188" width="55" style="37" customWidth="1"/>
    <col min="8189" max="8189" width="2.7109375" style="37" customWidth="1"/>
    <col min="8190" max="8190" width="2.28515625" style="37" customWidth="1"/>
    <col min="8191" max="8191" width="2.7109375" style="37" customWidth="1"/>
    <col min="8192" max="8192" width="10.28515625" style="37" bestFit="1" customWidth="1"/>
    <col min="8193" max="8193" width="7.140625" style="37" customWidth="1"/>
    <col min="8194" max="8194" width="9.140625" style="37"/>
    <col min="8195" max="8195" width="10.28515625" style="37" bestFit="1" customWidth="1"/>
    <col min="8196" max="8196" width="11.28515625" style="37" bestFit="1" customWidth="1"/>
    <col min="8197" max="8197" width="11.42578125" style="37" bestFit="1" customWidth="1"/>
    <col min="8198" max="8198" width="5.85546875" style="37" customWidth="1"/>
    <col min="8199" max="8199" width="18.140625" style="37" bestFit="1" customWidth="1"/>
    <col min="8200" max="8443" width="9.140625" style="37"/>
    <col min="8444" max="8444" width="55" style="37" customWidth="1"/>
    <col min="8445" max="8445" width="2.7109375" style="37" customWidth="1"/>
    <col min="8446" max="8446" width="2.28515625" style="37" customWidth="1"/>
    <col min="8447" max="8447" width="2.7109375" style="37" customWidth="1"/>
    <col min="8448" max="8448" width="10.28515625" style="37" bestFit="1" customWidth="1"/>
    <col min="8449" max="8449" width="7.140625" style="37" customWidth="1"/>
    <col min="8450" max="8450" width="9.140625" style="37"/>
    <col min="8451" max="8451" width="10.28515625" style="37" bestFit="1" customWidth="1"/>
    <col min="8452" max="8452" width="11.28515625" style="37" bestFit="1" customWidth="1"/>
    <col min="8453" max="8453" width="11.42578125" style="37" bestFit="1" customWidth="1"/>
    <col min="8454" max="8454" width="5.85546875" style="37" customWidth="1"/>
    <col min="8455" max="8455" width="18.140625" style="37" bestFit="1" customWidth="1"/>
    <col min="8456" max="8699" width="9.140625" style="37"/>
    <col min="8700" max="8700" width="55" style="37" customWidth="1"/>
    <col min="8701" max="8701" width="2.7109375" style="37" customWidth="1"/>
    <col min="8702" max="8702" width="2.28515625" style="37" customWidth="1"/>
    <col min="8703" max="8703" width="2.7109375" style="37" customWidth="1"/>
    <col min="8704" max="8704" width="10.28515625" style="37" bestFit="1" customWidth="1"/>
    <col min="8705" max="8705" width="7.140625" style="37" customWidth="1"/>
    <col min="8706" max="8706" width="9.140625" style="37"/>
    <col min="8707" max="8707" width="10.28515625" style="37" bestFit="1" customWidth="1"/>
    <col min="8708" max="8708" width="11.28515625" style="37" bestFit="1" customWidth="1"/>
    <col min="8709" max="8709" width="11.42578125" style="37" bestFit="1" customWidth="1"/>
    <col min="8710" max="8710" width="5.85546875" style="37" customWidth="1"/>
    <col min="8711" max="8711" width="18.140625" style="37" bestFit="1" customWidth="1"/>
    <col min="8712" max="8955" width="9.140625" style="37"/>
    <col min="8956" max="8956" width="55" style="37" customWidth="1"/>
    <col min="8957" max="8957" width="2.7109375" style="37" customWidth="1"/>
    <col min="8958" max="8958" width="2.28515625" style="37" customWidth="1"/>
    <col min="8959" max="8959" width="2.7109375" style="37" customWidth="1"/>
    <col min="8960" max="8960" width="10.28515625" style="37" bestFit="1" customWidth="1"/>
    <col min="8961" max="8961" width="7.140625" style="37" customWidth="1"/>
    <col min="8962" max="8962" width="9.140625" style="37"/>
    <col min="8963" max="8963" width="10.28515625" style="37" bestFit="1" customWidth="1"/>
    <col min="8964" max="8964" width="11.28515625" style="37" bestFit="1" customWidth="1"/>
    <col min="8965" max="8965" width="11.42578125" style="37" bestFit="1" customWidth="1"/>
    <col min="8966" max="8966" width="5.85546875" style="37" customWidth="1"/>
    <col min="8967" max="8967" width="18.140625" style="37" bestFit="1" customWidth="1"/>
    <col min="8968" max="9211" width="9.140625" style="37"/>
    <col min="9212" max="9212" width="55" style="37" customWidth="1"/>
    <col min="9213" max="9213" width="2.7109375" style="37" customWidth="1"/>
    <col min="9214" max="9214" width="2.28515625" style="37" customWidth="1"/>
    <col min="9215" max="9215" width="2.7109375" style="37" customWidth="1"/>
    <col min="9216" max="9216" width="10.28515625" style="37" bestFit="1" customWidth="1"/>
    <col min="9217" max="9217" width="7.140625" style="37" customWidth="1"/>
    <col min="9218" max="9218" width="9.140625" style="37"/>
    <col min="9219" max="9219" width="10.28515625" style="37" bestFit="1" customWidth="1"/>
    <col min="9220" max="9220" width="11.28515625" style="37" bestFit="1" customWidth="1"/>
    <col min="9221" max="9221" width="11.42578125" style="37" bestFit="1" customWidth="1"/>
    <col min="9222" max="9222" width="5.85546875" style="37" customWidth="1"/>
    <col min="9223" max="9223" width="18.140625" style="37" bestFit="1" customWidth="1"/>
    <col min="9224" max="9467" width="9.140625" style="37"/>
    <col min="9468" max="9468" width="55" style="37" customWidth="1"/>
    <col min="9469" max="9469" width="2.7109375" style="37" customWidth="1"/>
    <col min="9470" max="9470" width="2.28515625" style="37" customWidth="1"/>
    <col min="9471" max="9471" width="2.7109375" style="37" customWidth="1"/>
    <col min="9472" max="9472" width="10.28515625" style="37" bestFit="1" customWidth="1"/>
    <col min="9473" max="9473" width="7.140625" style="37" customWidth="1"/>
    <col min="9474" max="9474" width="9.140625" style="37"/>
    <col min="9475" max="9475" width="10.28515625" style="37" bestFit="1" customWidth="1"/>
    <col min="9476" max="9476" width="11.28515625" style="37" bestFit="1" customWidth="1"/>
    <col min="9477" max="9477" width="11.42578125" style="37" bestFit="1" customWidth="1"/>
    <col min="9478" max="9478" width="5.85546875" style="37" customWidth="1"/>
    <col min="9479" max="9479" width="18.140625" style="37" bestFit="1" customWidth="1"/>
    <col min="9480" max="9723" width="9.140625" style="37"/>
    <col min="9724" max="9724" width="55" style="37" customWidth="1"/>
    <col min="9725" max="9725" width="2.7109375" style="37" customWidth="1"/>
    <col min="9726" max="9726" width="2.28515625" style="37" customWidth="1"/>
    <col min="9727" max="9727" width="2.7109375" style="37" customWidth="1"/>
    <col min="9728" max="9728" width="10.28515625" style="37" bestFit="1" customWidth="1"/>
    <col min="9729" max="9729" width="7.140625" style="37" customWidth="1"/>
    <col min="9730" max="9730" width="9.140625" style="37"/>
    <col min="9731" max="9731" width="10.28515625" style="37" bestFit="1" customWidth="1"/>
    <col min="9732" max="9732" width="11.28515625" style="37" bestFit="1" customWidth="1"/>
    <col min="9733" max="9733" width="11.42578125" style="37" bestFit="1" customWidth="1"/>
    <col min="9734" max="9734" width="5.85546875" style="37" customWidth="1"/>
    <col min="9735" max="9735" width="18.140625" style="37" bestFit="1" customWidth="1"/>
    <col min="9736" max="9979" width="9.140625" style="37"/>
    <col min="9980" max="9980" width="55" style="37" customWidth="1"/>
    <col min="9981" max="9981" width="2.7109375" style="37" customWidth="1"/>
    <col min="9982" max="9982" width="2.28515625" style="37" customWidth="1"/>
    <col min="9983" max="9983" width="2.7109375" style="37" customWidth="1"/>
    <col min="9984" max="9984" width="10.28515625" style="37" bestFit="1" customWidth="1"/>
    <col min="9985" max="9985" width="7.140625" style="37" customWidth="1"/>
    <col min="9986" max="9986" width="9.140625" style="37"/>
    <col min="9987" max="9987" width="10.28515625" style="37" bestFit="1" customWidth="1"/>
    <col min="9988" max="9988" width="11.28515625" style="37" bestFit="1" customWidth="1"/>
    <col min="9989" max="9989" width="11.42578125" style="37" bestFit="1" customWidth="1"/>
    <col min="9990" max="9990" width="5.85546875" style="37" customWidth="1"/>
    <col min="9991" max="9991" width="18.140625" style="37" bestFit="1" customWidth="1"/>
    <col min="9992" max="10235" width="9.140625" style="37"/>
    <col min="10236" max="10236" width="55" style="37" customWidth="1"/>
    <col min="10237" max="10237" width="2.7109375" style="37" customWidth="1"/>
    <col min="10238" max="10238" width="2.28515625" style="37" customWidth="1"/>
    <col min="10239" max="10239" width="2.7109375" style="37" customWidth="1"/>
    <col min="10240" max="10240" width="10.28515625" style="37" bestFit="1" customWidth="1"/>
    <col min="10241" max="10241" width="7.140625" style="37" customWidth="1"/>
    <col min="10242" max="10242" width="9.140625" style="37"/>
    <col min="10243" max="10243" width="10.28515625" style="37" bestFit="1" customWidth="1"/>
    <col min="10244" max="10244" width="11.28515625" style="37" bestFit="1" customWidth="1"/>
    <col min="10245" max="10245" width="11.42578125" style="37" bestFit="1" customWidth="1"/>
    <col min="10246" max="10246" width="5.85546875" style="37" customWidth="1"/>
    <col min="10247" max="10247" width="18.140625" style="37" bestFit="1" customWidth="1"/>
    <col min="10248" max="10491" width="9.140625" style="37"/>
    <col min="10492" max="10492" width="55" style="37" customWidth="1"/>
    <col min="10493" max="10493" width="2.7109375" style="37" customWidth="1"/>
    <col min="10494" max="10494" width="2.28515625" style="37" customWidth="1"/>
    <col min="10495" max="10495" width="2.7109375" style="37" customWidth="1"/>
    <col min="10496" max="10496" width="10.28515625" style="37" bestFit="1" customWidth="1"/>
    <col min="10497" max="10497" width="7.140625" style="37" customWidth="1"/>
    <col min="10498" max="10498" width="9.140625" style="37"/>
    <col min="10499" max="10499" width="10.28515625" style="37" bestFit="1" customWidth="1"/>
    <col min="10500" max="10500" width="11.28515625" style="37" bestFit="1" customWidth="1"/>
    <col min="10501" max="10501" width="11.42578125" style="37" bestFit="1" customWidth="1"/>
    <col min="10502" max="10502" width="5.85546875" style="37" customWidth="1"/>
    <col min="10503" max="10503" width="18.140625" style="37" bestFit="1" customWidth="1"/>
    <col min="10504" max="10747" width="9.140625" style="37"/>
    <col min="10748" max="10748" width="55" style="37" customWidth="1"/>
    <col min="10749" max="10749" width="2.7109375" style="37" customWidth="1"/>
    <col min="10750" max="10750" width="2.28515625" style="37" customWidth="1"/>
    <col min="10751" max="10751" width="2.7109375" style="37" customWidth="1"/>
    <col min="10752" max="10752" width="10.28515625" style="37" bestFit="1" customWidth="1"/>
    <col min="10753" max="10753" width="7.140625" style="37" customWidth="1"/>
    <col min="10754" max="10754" width="9.140625" style="37"/>
    <col min="10755" max="10755" width="10.28515625" style="37" bestFit="1" customWidth="1"/>
    <col min="10756" max="10756" width="11.28515625" style="37" bestFit="1" customWidth="1"/>
    <col min="10757" max="10757" width="11.42578125" style="37" bestFit="1" customWidth="1"/>
    <col min="10758" max="10758" width="5.85546875" style="37" customWidth="1"/>
    <col min="10759" max="10759" width="18.140625" style="37" bestFit="1" customWidth="1"/>
    <col min="10760" max="11003" width="9.140625" style="37"/>
    <col min="11004" max="11004" width="55" style="37" customWidth="1"/>
    <col min="11005" max="11005" width="2.7109375" style="37" customWidth="1"/>
    <col min="11006" max="11006" width="2.28515625" style="37" customWidth="1"/>
    <col min="11007" max="11007" width="2.7109375" style="37" customWidth="1"/>
    <col min="11008" max="11008" width="10.28515625" style="37" bestFit="1" customWidth="1"/>
    <col min="11009" max="11009" width="7.140625" style="37" customWidth="1"/>
    <col min="11010" max="11010" width="9.140625" style="37"/>
    <col min="11011" max="11011" width="10.28515625" style="37" bestFit="1" customWidth="1"/>
    <col min="11012" max="11012" width="11.28515625" style="37" bestFit="1" customWidth="1"/>
    <col min="11013" max="11013" width="11.42578125" style="37" bestFit="1" customWidth="1"/>
    <col min="11014" max="11014" width="5.85546875" style="37" customWidth="1"/>
    <col min="11015" max="11015" width="18.140625" style="37" bestFit="1" customWidth="1"/>
    <col min="11016" max="11259" width="9.140625" style="37"/>
    <col min="11260" max="11260" width="55" style="37" customWidth="1"/>
    <col min="11261" max="11261" width="2.7109375" style="37" customWidth="1"/>
    <col min="11262" max="11262" width="2.28515625" style="37" customWidth="1"/>
    <col min="11263" max="11263" width="2.7109375" style="37" customWidth="1"/>
    <col min="11264" max="11264" width="10.28515625" style="37" bestFit="1" customWidth="1"/>
    <col min="11265" max="11265" width="7.140625" style="37" customWidth="1"/>
    <col min="11266" max="11266" width="9.140625" style="37"/>
    <col min="11267" max="11267" width="10.28515625" style="37" bestFit="1" customWidth="1"/>
    <col min="11268" max="11268" width="11.28515625" style="37" bestFit="1" customWidth="1"/>
    <col min="11269" max="11269" width="11.42578125" style="37" bestFit="1" customWidth="1"/>
    <col min="11270" max="11270" width="5.85546875" style="37" customWidth="1"/>
    <col min="11271" max="11271" width="18.140625" style="37" bestFit="1" customWidth="1"/>
    <col min="11272" max="11515" width="9.140625" style="37"/>
    <col min="11516" max="11516" width="55" style="37" customWidth="1"/>
    <col min="11517" max="11517" width="2.7109375" style="37" customWidth="1"/>
    <col min="11518" max="11518" width="2.28515625" style="37" customWidth="1"/>
    <col min="11519" max="11519" width="2.7109375" style="37" customWidth="1"/>
    <col min="11520" max="11520" width="10.28515625" style="37" bestFit="1" customWidth="1"/>
    <col min="11521" max="11521" width="7.140625" style="37" customWidth="1"/>
    <col min="11522" max="11522" width="9.140625" style="37"/>
    <col min="11523" max="11523" width="10.28515625" style="37" bestFit="1" customWidth="1"/>
    <col min="11524" max="11524" width="11.28515625" style="37" bestFit="1" customWidth="1"/>
    <col min="11525" max="11525" width="11.42578125" style="37" bestFit="1" customWidth="1"/>
    <col min="11526" max="11526" width="5.85546875" style="37" customWidth="1"/>
    <col min="11527" max="11527" width="18.140625" style="37" bestFit="1" customWidth="1"/>
    <col min="11528" max="11771" width="9.140625" style="37"/>
    <col min="11772" max="11772" width="55" style="37" customWidth="1"/>
    <col min="11773" max="11773" width="2.7109375" style="37" customWidth="1"/>
    <col min="11774" max="11774" width="2.28515625" style="37" customWidth="1"/>
    <col min="11775" max="11775" width="2.7109375" style="37" customWidth="1"/>
    <col min="11776" max="11776" width="10.28515625" style="37" bestFit="1" customWidth="1"/>
    <col min="11777" max="11777" width="7.140625" style="37" customWidth="1"/>
    <col min="11778" max="11778" width="9.140625" style="37"/>
    <col min="11779" max="11779" width="10.28515625" style="37" bestFit="1" customWidth="1"/>
    <col min="11780" max="11780" width="11.28515625" style="37" bestFit="1" customWidth="1"/>
    <col min="11781" max="11781" width="11.42578125" style="37" bestFit="1" customWidth="1"/>
    <col min="11782" max="11782" width="5.85546875" style="37" customWidth="1"/>
    <col min="11783" max="11783" width="18.140625" style="37" bestFit="1" customWidth="1"/>
    <col min="11784" max="12027" width="9.140625" style="37"/>
    <col min="12028" max="12028" width="55" style="37" customWidth="1"/>
    <col min="12029" max="12029" width="2.7109375" style="37" customWidth="1"/>
    <col min="12030" max="12030" width="2.28515625" style="37" customWidth="1"/>
    <col min="12031" max="12031" width="2.7109375" style="37" customWidth="1"/>
    <col min="12032" max="12032" width="10.28515625" style="37" bestFit="1" customWidth="1"/>
    <col min="12033" max="12033" width="7.140625" style="37" customWidth="1"/>
    <col min="12034" max="12034" width="9.140625" style="37"/>
    <col min="12035" max="12035" width="10.28515625" style="37" bestFit="1" customWidth="1"/>
    <col min="12036" max="12036" width="11.28515625" style="37" bestFit="1" customWidth="1"/>
    <col min="12037" max="12037" width="11.42578125" style="37" bestFit="1" customWidth="1"/>
    <col min="12038" max="12038" width="5.85546875" style="37" customWidth="1"/>
    <col min="12039" max="12039" width="18.140625" style="37" bestFit="1" customWidth="1"/>
    <col min="12040" max="12283" width="9.140625" style="37"/>
    <col min="12284" max="12284" width="55" style="37" customWidth="1"/>
    <col min="12285" max="12285" width="2.7109375" style="37" customWidth="1"/>
    <col min="12286" max="12286" width="2.28515625" style="37" customWidth="1"/>
    <col min="12287" max="12287" width="2.7109375" style="37" customWidth="1"/>
    <col min="12288" max="12288" width="10.28515625" style="37" bestFit="1" customWidth="1"/>
    <col min="12289" max="12289" width="7.140625" style="37" customWidth="1"/>
    <col min="12290" max="12290" width="9.140625" style="37"/>
    <col min="12291" max="12291" width="10.28515625" style="37" bestFit="1" customWidth="1"/>
    <col min="12292" max="12292" width="11.28515625" style="37" bestFit="1" customWidth="1"/>
    <col min="12293" max="12293" width="11.42578125" style="37" bestFit="1" customWidth="1"/>
    <col min="12294" max="12294" width="5.85546875" style="37" customWidth="1"/>
    <col min="12295" max="12295" width="18.140625" style="37" bestFit="1" customWidth="1"/>
    <col min="12296" max="12539" width="9.140625" style="37"/>
    <col min="12540" max="12540" width="55" style="37" customWidth="1"/>
    <col min="12541" max="12541" width="2.7109375" style="37" customWidth="1"/>
    <col min="12542" max="12542" width="2.28515625" style="37" customWidth="1"/>
    <col min="12543" max="12543" width="2.7109375" style="37" customWidth="1"/>
    <col min="12544" max="12544" width="10.28515625" style="37" bestFit="1" customWidth="1"/>
    <col min="12545" max="12545" width="7.140625" style="37" customWidth="1"/>
    <col min="12546" max="12546" width="9.140625" style="37"/>
    <col min="12547" max="12547" width="10.28515625" style="37" bestFit="1" customWidth="1"/>
    <col min="12548" max="12548" width="11.28515625" style="37" bestFit="1" customWidth="1"/>
    <col min="12549" max="12549" width="11.42578125" style="37" bestFit="1" customWidth="1"/>
    <col min="12550" max="12550" width="5.85546875" style="37" customWidth="1"/>
    <col min="12551" max="12551" width="18.140625" style="37" bestFit="1" customWidth="1"/>
    <col min="12552" max="12795" width="9.140625" style="37"/>
    <col min="12796" max="12796" width="55" style="37" customWidth="1"/>
    <col min="12797" max="12797" width="2.7109375" style="37" customWidth="1"/>
    <col min="12798" max="12798" width="2.28515625" style="37" customWidth="1"/>
    <col min="12799" max="12799" width="2.7109375" style="37" customWidth="1"/>
    <col min="12800" max="12800" width="10.28515625" style="37" bestFit="1" customWidth="1"/>
    <col min="12801" max="12801" width="7.140625" style="37" customWidth="1"/>
    <col min="12802" max="12802" width="9.140625" style="37"/>
    <col min="12803" max="12803" width="10.28515625" style="37" bestFit="1" customWidth="1"/>
    <col min="12804" max="12804" width="11.28515625" style="37" bestFit="1" customWidth="1"/>
    <col min="12805" max="12805" width="11.42578125" style="37" bestFit="1" customWidth="1"/>
    <col min="12806" max="12806" width="5.85546875" style="37" customWidth="1"/>
    <col min="12807" max="12807" width="18.140625" style="37" bestFit="1" customWidth="1"/>
    <col min="12808" max="13051" width="9.140625" style="37"/>
    <col min="13052" max="13052" width="55" style="37" customWidth="1"/>
    <col min="13053" max="13053" width="2.7109375" style="37" customWidth="1"/>
    <col min="13054" max="13054" width="2.28515625" style="37" customWidth="1"/>
    <col min="13055" max="13055" width="2.7109375" style="37" customWidth="1"/>
    <col min="13056" max="13056" width="10.28515625" style="37" bestFit="1" customWidth="1"/>
    <col min="13057" max="13057" width="7.140625" style="37" customWidth="1"/>
    <col min="13058" max="13058" width="9.140625" style="37"/>
    <col min="13059" max="13059" width="10.28515625" style="37" bestFit="1" customWidth="1"/>
    <col min="13060" max="13060" width="11.28515625" style="37" bestFit="1" customWidth="1"/>
    <col min="13061" max="13061" width="11.42578125" style="37" bestFit="1" customWidth="1"/>
    <col min="13062" max="13062" width="5.85546875" style="37" customWidth="1"/>
    <col min="13063" max="13063" width="18.140625" style="37" bestFit="1" customWidth="1"/>
    <col min="13064" max="13307" width="9.140625" style="37"/>
    <col min="13308" max="13308" width="55" style="37" customWidth="1"/>
    <col min="13309" max="13309" width="2.7109375" style="37" customWidth="1"/>
    <col min="13310" max="13310" width="2.28515625" style="37" customWidth="1"/>
    <col min="13311" max="13311" width="2.7109375" style="37" customWidth="1"/>
    <col min="13312" max="13312" width="10.28515625" style="37" bestFit="1" customWidth="1"/>
    <col min="13313" max="13313" width="7.140625" style="37" customWidth="1"/>
    <col min="13314" max="13314" width="9.140625" style="37"/>
    <col min="13315" max="13315" width="10.28515625" style="37" bestFit="1" customWidth="1"/>
    <col min="13316" max="13316" width="11.28515625" style="37" bestFit="1" customWidth="1"/>
    <col min="13317" max="13317" width="11.42578125" style="37" bestFit="1" customWidth="1"/>
    <col min="13318" max="13318" width="5.85546875" style="37" customWidth="1"/>
    <col min="13319" max="13319" width="18.140625" style="37" bestFit="1" customWidth="1"/>
    <col min="13320" max="13563" width="9.140625" style="37"/>
    <col min="13564" max="13564" width="55" style="37" customWidth="1"/>
    <col min="13565" max="13565" width="2.7109375" style="37" customWidth="1"/>
    <col min="13566" max="13566" width="2.28515625" style="37" customWidth="1"/>
    <col min="13567" max="13567" width="2.7109375" style="37" customWidth="1"/>
    <col min="13568" max="13568" width="10.28515625" style="37" bestFit="1" customWidth="1"/>
    <col min="13569" max="13569" width="7.140625" style="37" customWidth="1"/>
    <col min="13570" max="13570" width="9.140625" style="37"/>
    <col min="13571" max="13571" width="10.28515625" style="37" bestFit="1" customWidth="1"/>
    <col min="13572" max="13572" width="11.28515625" style="37" bestFit="1" customWidth="1"/>
    <col min="13573" max="13573" width="11.42578125" style="37" bestFit="1" customWidth="1"/>
    <col min="13574" max="13574" width="5.85546875" style="37" customWidth="1"/>
    <col min="13575" max="13575" width="18.140625" style="37" bestFit="1" customWidth="1"/>
    <col min="13576" max="13819" width="9.140625" style="37"/>
    <col min="13820" max="13820" width="55" style="37" customWidth="1"/>
    <col min="13821" max="13821" width="2.7109375" style="37" customWidth="1"/>
    <col min="13822" max="13822" width="2.28515625" style="37" customWidth="1"/>
    <col min="13823" max="13823" width="2.7109375" style="37" customWidth="1"/>
    <col min="13824" max="13824" width="10.28515625" style="37" bestFit="1" customWidth="1"/>
    <col min="13825" max="13825" width="7.140625" style="37" customWidth="1"/>
    <col min="13826" max="13826" width="9.140625" style="37"/>
    <col min="13827" max="13827" width="10.28515625" style="37" bestFit="1" customWidth="1"/>
    <col min="13828" max="13828" width="11.28515625" style="37" bestFit="1" customWidth="1"/>
    <col min="13829" max="13829" width="11.42578125" style="37" bestFit="1" customWidth="1"/>
    <col min="13830" max="13830" width="5.85546875" style="37" customWidth="1"/>
    <col min="13831" max="13831" width="18.140625" style="37" bestFit="1" customWidth="1"/>
    <col min="13832" max="14075" width="9.140625" style="37"/>
    <col min="14076" max="14076" width="55" style="37" customWidth="1"/>
    <col min="14077" max="14077" width="2.7109375" style="37" customWidth="1"/>
    <col min="14078" max="14078" width="2.28515625" style="37" customWidth="1"/>
    <col min="14079" max="14079" width="2.7109375" style="37" customWidth="1"/>
    <col min="14080" max="14080" width="10.28515625" style="37" bestFit="1" customWidth="1"/>
    <col min="14081" max="14081" width="7.140625" style="37" customWidth="1"/>
    <col min="14082" max="14082" width="9.140625" style="37"/>
    <col min="14083" max="14083" width="10.28515625" style="37" bestFit="1" customWidth="1"/>
    <col min="14084" max="14084" width="11.28515625" style="37" bestFit="1" customWidth="1"/>
    <col min="14085" max="14085" width="11.42578125" style="37" bestFit="1" customWidth="1"/>
    <col min="14086" max="14086" width="5.85546875" style="37" customWidth="1"/>
    <col min="14087" max="14087" width="18.140625" style="37" bestFit="1" customWidth="1"/>
    <col min="14088" max="14331" width="9.140625" style="37"/>
    <col min="14332" max="14332" width="55" style="37" customWidth="1"/>
    <col min="14333" max="14333" width="2.7109375" style="37" customWidth="1"/>
    <col min="14334" max="14334" width="2.28515625" style="37" customWidth="1"/>
    <col min="14335" max="14335" width="2.7109375" style="37" customWidth="1"/>
    <col min="14336" max="14336" width="10.28515625" style="37" bestFit="1" customWidth="1"/>
    <col min="14337" max="14337" width="7.140625" style="37" customWidth="1"/>
    <col min="14338" max="14338" width="9.140625" style="37"/>
    <col min="14339" max="14339" width="10.28515625" style="37" bestFit="1" customWidth="1"/>
    <col min="14340" max="14340" width="11.28515625" style="37" bestFit="1" customWidth="1"/>
    <col min="14341" max="14341" width="11.42578125" style="37" bestFit="1" customWidth="1"/>
    <col min="14342" max="14342" width="5.85546875" style="37" customWidth="1"/>
    <col min="14343" max="14343" width="18.140625" style="37" bestFit="1" customWidth="1"/>
    <col min="14344" max="14587" width="9.140625" style="37"/>
    <col min="14588" max="14588" width="55" style="37" customWidth="1"/>
    <col min="14589" max="14589" width="2.7109375" style="37" customWidth="1"/>
    <col min="14590" max="14590" width="2.28515625" style="37" customWidth="1"/>
    <col min="14591" max="14591" width="2.7109375" style="37" customWidth="1"/>
    <col min="14592" max="14592" width="10.28515625" style="37" bestFit="1" customWidth="1"/>
    <col min="14593" max="14593" width="7.140625" style="37" customWidth="1"/>
    <col min="14594" max="14594" width="9.140625" style="37"/>
    <col min="14595" max="14595" width="10.28515625" style="37" bestFit="1" customWidth="1"/>
    <col min="14596" max="14596" width="11.28515625" style="37" bestFit="1" customWidth="1"/>
    <col min="14597" max="14597" width="11.42578125" style="37" bestFit="1" customWidth="1"/>
    <col min="14598" max="14598" width="5.85546875" style="37" customWidth="1"/>
    <col min="14599" max="14599" width="18.140625" style="37" bestFit="1" customWidth="1"/>
    <col min="14600" max="14843" width="9.140625" style="37"/>
    <col min="14844" max="14844" width="55" style="37" customWidth="1"/>
    <col min="14845" max="14845" width="2.7109375" style="37" customWidth="1"/>
    <col min="14846" max="14846" width="2.28515625" style="37" customWidth="1"/>
    <col min="14847" max="14847" width="2.7109375" style="37" customWidth="1"/>
    <col min="14848" max="14848" width="10.28515625" style="37" bestFit="1" customWidth="1"/>
    <col min="14849" max="14849" width="7.140625" style="37" customWidth="1"/>
    <col min="14850" max="14850" width="9.140625" style="37"/>
    <col min="14851" max="14851" width="10.28515625" style="37" bestFit="1" customWidth="1"/>
    <col min="14852" max="14852" width="11.28515625" style="37" bestFit="1" customWidth="1"/>
    <col min="14853" max="14853" width="11.42578125" style="37" bestFit="1" customWidth="1"/>
    <col min="14854" max="14854" width="5.85546875" style="37" customWidth="1"/>
    <col min="14855" max="14855" width="18.140625" style="37" bestFit="1" customWidth="1"/>
    <col min="14856" max="15099" width="9.140625" style="37"/>
    <col min="15100" max="15100" width="55" style="37" customWidth="1"/>
    <col min="15101" max="15101" width="2.7109375" style="37" customWidth="1"/>
    <col min="15102" max="15102" width="2.28515625" style="37" customWidth="1"/>
    <col min="15103" max="15103" width="2.7109375" style="37" customWidth="1"/>
    <col min="15104" max="15104" width="10.28515625" style="37" bestFit="1" customWidth="1"/>
    <col min="15105" max="15105" width="7.140625" style="37" customWidth="1"/>
    <col min="15106" max="15106" width="9.140625" style="37"/>
    <col min="15107" max="15107" width="10.28515625" style="37" bestFit="1" customWidth="1"/>
    <col min="15108" max="15108" width="11.28515625" style="37" bestFit="1" customWidth="1"/>
    <col min="15109" max="15109" width="11.42578125" style="37" bestFit="1" customWidth="1"/>
    <col min="15110" max="15110" width="5.85546875" style="37" customWidth="1"/>
    <col min="15111" max="15111" width="18.140625" style="37" bestFit="1" customWidth="1"/>
    <col min="15112" max="15355" width="9.140625" style="37"/>
    <col min="15356" max="15356" width="55" style="37" customWidth="1"/>
    <col min="15357" max="15357" width="2.7109375" style="37" customWidth="1"/>
    <col min="15358" max="15358" width="2.28515625" style="37" customWidth="1"/>
    <col min="15359" max="15359" width="2.7109375" style="37" customWidth="1"/>
    <col min="15360" max="15360" width="10.28515625" style="37" bestFit="1" customWidth="1"/>
    <col min="15361" max="15361" width="7.140625" style="37" customWidth="1"/>
    <col min="15362" max="15362" width="9.140625" style="37"/>
    <col min="15363" max="15363" width="10.28515625" style="37" bestFit="1" customWidth="1"/>
    <col min="15364" max="15364" width="11.28515625" style="37" bestFit="1" customWidth="1"/>
    <col min="15365" max="15365" width="11.42578125" style="37" bestFit="1" customWidth="1"/>
    <col min="15366" max="15366" width="5.85546875" style="37" customWidth="1"/>
    <col min="15367" max="15367" width="18.140625" style="37" bestFit="1" customWidth="1"/>
    <col min="15368" max="15611" width="9.140625" style="37"/>
    <col min="15612" max="15612" width="55" style="37" customWidth="1"/>
    <col min="15613" max="15613" width="2.7109375" style="37" customWidth="1"/>
    <col min="15614" max="15614" width="2.28515625" style="37" customWidth="1"/>
    <col min="15615" max="15615" width="2.7109375" style="37" customWidth="1"/>
    <col min="15616" max="15616" width="10.28515625" style="37" bestFit="1" customWidth="1"/>
    <col min="15617" max="15617" width="7.140625" style="37" customWidth="1"/>
    <col min="15618" max="15618" width="9.140625" style="37"/>
    <col min="15619" max="15619" width="10.28515625" style="37" bestFit="1" customWidth="1"/>
    <col min="15620" max="15620" width="11.28515625" style="37" bestFit="1" customWidth="1"/>
    <col min="15621" max="15621" width="11.42578125" style="37" bestFit="1" customWidth="1"/>
    <col min="15622" max="15622" width="5.85546875" style="37" customWidth="1"/>
    <col min="15623" max="15623" width="18.140625" style="37" bestFit="1" customWidth="1"/>
    <col min="15624" max="15867" width="9.140625" style="37"/>
    <col min="15868" max="15868" width="55" style="37" customWidth="1"/>
    <col min="15869" max="15869" width="2.7109375" style="37" customWidth="1"/>
    <col min="15870" max="15870" width="2.28515625" style="37" customWidth="1"/>
    <col min="15871" max="15871" width="2.7109375" style="37" customWidth="1"/>
    <col min="15872" max="15872" width="10.28515625" style="37" bestFit="1" customWidth="1"/>
    <col min="15873" max="15873" width="7.140625" style="37" customWidth="1"/>
    <col min="15874" max="15874" width="9.140625" style="37"/>
    <col min="15875" max="15875" width="10.28515625" style="37" bestFit="1" customWidth="1"/>
    <col min="15876" max="15876" width="11.28515625" style="37" bestFit="1" customWidth="1"/>
    <col min="15877" max="15877" width="11.42578125" style="37" bestFit="1" customWidth="1"/>
    <col min="15878" max="15878" width="5.85546875" style="37" customWidth="1"/>
    <col min="15879" max="15879" width="18.140625" style="37" bestFit="1" customWidth="1"/>
    <col min="15880" max="16123" width="9.140625" style="37"/>
    <col min="16124" max="16124" width="55" style="37" customWidth="1"/>
    <col min="16125" max="16125" width="2.7109375" style="37" customWidth="1"/>
    <col min="16126" max="16126" width="2.28515625" style="37" customWidth="1"/>
    <col min="16127" max="16127" width="2.7109375" style="37" customWidth="1"/>
    <col min="16128" max="16128" width="10.28515625" style="37" bestFit="1" customWidth="1"/>
    <col min="16129" max="16129" width="7.140625" style="37" customWidth="1"/>
    <col min="16130" max="16130" width="9.140625" style="37"/>
    <col min="16131" max="16131" width="10.28515625" style="37" bestFit="1" customWidth="1"/>
    <col min="16132" max="16132" width="11.28515625" style="37" bestFit="1" customWidth="1"/>
    <col min="16133" max="16133" width="11.42578125" style="37" bestFit="1" customWidth="1"/>
    <col min="16134" max="16134" width="5.85546875" style="37" customWidth="1"/>
    <col min="16135" max="16135" width="18.140625" style="37" bestFit="1" customWidth="1"/>
    <col min="16136" max="16384" width="9.140625" style="37"/>
  </cols>
  <sheetData>
    <row r="1" spans="1:12" ht="13.5">
      <c r="H1" s="66"/>
      <c r="K1" s="67"/>
      <c r="L1" s="38" t="s">
        <v>1</v>
      </c>
    </row>
    <row r="2" spans="1:12" ht="13.5">
      <c r="H2" s="66"/>
      <c r="K2" s="255" t="s">
        <v>559</v>
      </c>
      <c r="L2" s="256"/>
    </row>
    <row r="3" spans="1:12">
      <c r="A3" s="40" t="s">
        <v>49</v>
      </c>
      <c r="B3" s="257" t="s">
        <v>50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</row>
    <row r="4" spans="1:12">
      <c r="A4" s="40" t="s">
        <v>51</v>
      </c>
      <c r="B4" s="257" t="s">
        <v>10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</row>
    <row r="5" spans="1:12">
      <c r="A5" s="40" t="s">
        <v>52</v>
      </c>
      <c r="B5" s="257" t="s">
        <v>53</v>
      </c>
      <c r="C5" s="257"/>
      <c r="D5" s="257"/>
      <c r="E5" s="257"/>
      <c r="F5" s="257"/>
      <c r="G5" s="257"/>
      <c r="H5" s="257"/>
      <c r="I5" s="257"/>
      <c r="J5" s="257"/>
      <c r="K5" s="257"/>
      <c r="L5" s="257"/>
    </row>
    <row r="6" spans="1:12">
      <c r="A6" s="40" t="s">
        <v>56</v>
      </c>
      <c r="B6" s="258" t="s">
        <v>55</v>
      </c>
      <c r="C6" s="258"/>
      <c r="D6" s="258"/>
      <c r="E6" s="258"/>
      <c r="F6" s="258"/>
      <c r="G6" s="258"/>
      <c r="H6" s="258"/>
      <c r="I6" s="258"/>
      <c r="J6" s="258"/>
      <c r="K6" s="258"/>
      <c r="L6" s="258"/>
    </row>
    <row r="7" spans="1:12">
      <c r="I7" s="93"/>
      <c r="J7" s="93"/>
      <c r="K7" s="93"/>
      <c r="L7" s="93"/>
    </row>
    <row r="8" spans="1:12">
      <c r="I8" s="93"/>
      <c r="J8" s="93"/>
      <c r="K8" s="93"/>
      <c r="L8" s="93"/>
    </row>
    <row r="9" spans="1:12">
      <c r="I9" s="93"/>
      <c r="J9" s="93"/>
      <c r="K9" s="93"/>
      <c r="L9" s="93"/>
    </row>
    <row r="10" spans="1:12">
      <c r="I10" s="93"/>
      <c r="J10" s="93"/>
      <c r="K10" s="93"/>
      <c r="L10" s="93"/>
    </row>
    <row r="12" spans="1:12" ht="16.5" thickBot="1">
      <c r="A12" s="254" t="s">
        <v>560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</row>
    <row r="13" spans="1:12" ht="13.5" thickTop="1">
      <c r="A13" s="250" t="s">
        <v>651</v>
      </c>
      <c r="B13" s="250"/>
      <c r="C13" s="250"/>
      <c r="D13" s="250"/>
      <c r="E13" s="250"/>
      <c r="F13" s="250"/>
      <c r="G13" s="250"/>
      <c r="H13" s="250"/>
      <c r="I13" s="250"/>
      <c r="J13" s="250"/>
      <c r="K13" s="250"/>
      <c r="L13" s="250"/>
    </row>
    <row r="16" spans="1:12">
      <c r="L16" s="37" t="s">
        <v>439</v>
      </c>
    </row>
    <row r="17" spans="1:12" ht="0.75" customHeight="1"/>
    <row r="18" spans="1:12" hidden="1"/>
    <row r="19" spans="1:12" ht="26.25" customHeight="1">
      <c r="A19" s="198" t="s">
        <v>561</v>
      </c>
      <c r="B19" s="251" t="s">
        <v>443</v>
      </c>
      <c r="C19" s="251"/>
      <c r="D19" s="251"/>
      <c r="E19" s="225" t="s">
        <v>562</v>
      </c>
      <c r="F19" s="225"/>
      <c r="G19" s="225"/>
      <c r="H19" s="225"/>
      <c r="I19" s="225"/>
      <c r="J19" s="225"/>
      <c r="K19" s="251" t="s">
        <v>563</v>
      </c>
      <c r="L19" s="251" t="s">
        <v>564</v>
      </c>
    </row>
    <row r="20" spans="1:12" ht="15" customHeight="1">
      <c r="A20" s="198"/>
      <c r="B20" s="251"/>
      <c r="C20" s="251"/>
      <c r="D20" s="251"/>
      <c r="E20" s="225"/>
      <c r="F20" s="225"/>
      <c r="G20" s="225"/>
      <c r="H20" s="225"/>
      <c r="I20" s="225"/>
      <c r="J20" s="225"/>
      <c r="K20" s="251"/>
      <c r="L20" s="251"/>
    </row>
    <row r="21" spans="1:12" ht="16.5" hidden="1" customHeight="1">
      <c r="A21" s="198"/>
      <c r="B21" s="251"/>
      <c r="C21" s="251"/>
      <c r="D21" s="251"/>
      <c r="E21" s="252"/>
      <c r="F21" s="252"/>
      <c r="G21" s="252"/>
      <c r="H21" s="252"/>
      <c r="I21" s="252"/>
      <c r="J21" s="252"/>
      <c r="K21" s="251"/>
      <c r="L21" s="251"/>
    </row>
    <row r="22" spans="1:12" ht="203.25" customHeight="1">
      <c r="A22" s="198"/>
      <c r="B22" s="251"/>
      <c r="C22" s="251"/>
      <c r="D22" s="251"/>
      <c r="E22" s="251" t="s">
        <v>565</v>
      </c>
      <c r="F22" s="95" t="s">
        <v>566</v>
      </c>
      <c r="G22" s="251" t="s">
        <v>567</v>
      </c>
      <c r="H22" s="253" t="s">
        <v>568</v>
      </c>
      <c r="I22" s="251" t="s">
        <v>569</v>
      </c>
      <c r="J22" s="95" t="s">
        <v>570</v>
      </c>
      <c r="K22" s="251"/>
      <c r="L22" s="251"/>
    </row>
    <row r="23" spans="1:12" ht="81" hidden="1" customHeight="1">
      <c r="A23" s="92"/>
      <c r="B23" s="251"/>
      <c r="C23" s="251"/>
      <c r="D23" s="251"/>
      <c r="E23" s="251"/>
      <c r="F23" s="68" t="s">
        <v>571</v>
      </c>
      <c r="G23" s="251"/>
      <c r="H23" s="253"/>
      <c r="I23" s="251"/>
      <c r="J23" s="68"/>
      <c r="K23" s="251"/>
      <c r="L23" s="69"/>
    </row>
    <row r="24" spans="1:12" ht="41.25" hidden="1" customHeight="1">
      <c r="A24" s="92"/>
      <c r="B24" s="251"/>
      <c r="C24" s="251"/>
      <c r="D24" s="251"/>
      <c r="E24" s="251"/>
      <c r="F24" s="69"/>
      <c r="G24" s="251"/>
      <c r="H24" s="253"/>
      <c r="I24" s="251"/>
      <c r="J24" s="68" t="s">
        <v>572</v>
      </c>
      <c r="K24" s="251"/>
      <c r="L24" s="69"/>
    </row>
    <row r="25" spans="1:12">
      <c r="A25" s="91">
        <v>1</v>
      </c>
      <c r="B25" s="225">
        <v>2</v>
      </c>
      <c r="C25" s="225"/>
      <c r="D25" s="225"/>
      <c r="E25" s="91">
        <v>3</v>
      </c>
      <c r="F25" s="91">
        <v>4</v>
      </c>
      <c r="G25" s="91">
        <v>5</v>
      </c>
      <c r="H25" s="91">
        <v>6</v>
      </c>
      <c r="I25" s="91">
        <v>7</v>
      </c>
      <c r="J25" s="91">
        <v>8</v>
      </c>
      <c r="K25" s="91">
        <v>9</v>
      </c>
      <c r="L25" s="91">
        <v>10</v>
      </c>
    </row>
    <row r="26" spans="1:12" ht="16.5" customHeight="1">
      <c r="A26" s="59" t="s">
        <v>639</v>
      </c>
      <c r="B26" s="91">
        <v>9</v>
      </c>
      <c r="C26" s="91">
        <v>0</v>
      </c>
      <c r="D26" s="91">
        <v>1</v>
      </c>
      <c r="E26" s="70">
        <v>90255013</v>
      </c>
      <c r="F26" s="70"/>
      <c r="G26" s="70"/>
      <c r="H26" s="70">
        <v>54382119</v>
      </c>
      <c r="I26" s="70">
        <v>41593828</v>
      </c>
      <c r="J26" s="70">
        <v>186230960</v>
      </c>
      <c r="K26" s="70"/>
      <c r="L26" s="70">
        <v>186230960</v>
      </c>
    </row>
    <row r="27" spans="1:12" ht="18.75" customHeight="1">
      <c r="A27" s="92" t="s">
        <v>573</v>
      </c>
      <c r="B27" s="91">
        <v>9</v>
      </c>
      <c r="C27" s="91">
        <v>0</v>
      </c>
      <c r="D27" s="91">
        <v>2</v>
      </c>
      <c r="E27" s="92">
        <v>0</v>
      </c>
      <c r="F27" s="92"/>
      <c r="G27" s="92"/>
      <c r="H27" s="92">
        <v>0</v>
      </c>
      <c r="I27" s="92">
        <v>0</v>
      </c>
      <c r="J27" s="92">
        <v>0</v>
      </c>
      <c r="K27" s="92"/>
      <c r="L27" s="92">
        <v>0</v>
      </c>
    </row>
    <row r="28" spans="1:12" ht="19.5" customHeight="1">
      <c r="A28" s="92" t="s">
        <v>574</v>
      </c>
      <c r="B28" s="91">
        <v>9</v>
      </c>
      <c r="C28" s="91">
        <v>0</v>
      </c>
      <c r="D28" s="91">
        <v>3</v>
      </c>
      <c r="E28" s="92">
        <v>0</v>
      </c>
      <c r="F28" s="92"/>
      <c r="G28" s="92"/>
      <c r="H28" s="92">
        <v>0</v>
      </c>
      <c r="I28" s="92">
        <v>0</v>
      </c>
      <c r="J28" s="92">
        <v>0</v>
      </c>
      <c r="K28" s="92"/>
      <c r="L28" s="92">
        <v>0</v>
      </c>
    </row>
    <row r="29" spans="1:12" ht="18.75" customHeight="1">
      <c r="A29" s="249" t="s">
        <v>640</v>
      </c>
      <c r="B29" s="225">
        <v>9</v>
      </c>
      <c r="C29" s="225">
        <v>0</v>
      </c>
      <c r="D29" s="225">
        <v>4</v>
      </c>
      <c r="E29" s="98">
        <v>90255013</v>
      </c>
      <c r="F29" s="98"/>
      <c r="G29" s="98"/>
      <c r="H29" s="98">
        <v>54382119</v>
      </c>
      <c r="I29" s="98">
        <v>41593828</v>
      </c>
      <c r="J29" s="98">
        <v>186230960</v>
      </c>
      <c r="K29" s="98"/>
      <c r="L29" s="98">
        <v>186230960</v>
      </c>
    </row>
    <row r="30" spans="1:12" ht="15" customHeight="1">
      <c r="A30" s="249"/>
      <c r="B30" s="225"/>
      <c r="C30" s="225"/>
      <c r="D30" s="225"/>
      <c r="E30" s="98"/>
      <c r="F30" s="98"/>
      <c r="G30" s="98"/>
      <c r="H30" s="98"/>
      <c r="I30" s="98"/>
      <c r="J30" s="98">
        <v>0</v>
      </c>
      <c r="K30" s="98"/>
      <c r="L30" s="98"/>
    </row>
    <row r="31" spans="1:12">
      <c r="A31" s="92" t="s">
        <v>575</v>
      </c>
      <c r="B31" s="91">
        <v>9</v>
      </c>
      <c r="C31" s="91">
        <v>0</v>
      </c>
      <c r="D31" s="91">
        <v>5</v>
      </c>
      <c r="E31" s="92"/>
      <c r="F31" s="92"/>
      <c r="G31" s="92"/>
      <c r="H31" s="92"/>
      <c r="I31" s="92">
        <v>0</v>
      </c>
      <c r="J31" s="92">
        <v>0</v>
      </c>
      <c r="K31" s="92"/>
      <c r="L31" s="92">
        <v>0</v>
      </c>
    </row>
    <row r="32" spans="1:12" ht="33" customHeight="1">
      <c r="A32" s="92" t="s">
        <v>635</v>
      </c>
      <c r="B32" s="91">
        <v>9</v>
      </c>
      <c r="C32" s="91">
        <v>0</v>
      </c>
      <c r="D32" s="91">
        <v>6</v>
      </c>
      <c r="E32" s="92"/>
      <c r="F32" s="92"/>
      <c r="G32" s="92"/>
      <c r="H32" s="92"/>
      <c r="I32" s="92">
        <v>0</v>
      </c>
      <c r="J32" s="92">
        <v>0</v>
      </c>
      <c r="K32" s="92"/>
      <c r="L32" s="92">
        <v>0</v>
      </c>
    </row>
    <row r="33" spans="1:15" ht="32.25" customHeight="1">
      <c r="A33" s="92" t="s">
        <v>576</v>
      </c>
      <c r="B33" s="91">
        <v>9</v>
      </c>
      <c r="C33" s="91">
        <v>0</v>
      </c>
      <c r="D33" s="91">
        <v>7</v>
      </c>
      <c r="E33" s="92"/>
      <c r="F33" s="92"/>
      <c r="G33" s="92"/>
      <c r="H33" s="92"/>
      <c r="I33" s="92">
        <v>0</v>
      </c>
      <c r="J33" s="92"/>
      <c r="K33" s="92"/>
      <c r="L33" s="92">
        <v>0</v>
      </c>
    </row>
    <row r="34" spans="1:15" ht="16.5" customHeight="1">
      <c r="A34" s="92" t="s">
        <v>577</v>
      </c>
      <c r="B34" s="91">
        <v>9</v>
      </c>
      <c r="C34" s="91">
        <v>0</v>
      </c>
      <c r="D34" s="91">
        <v>8</v>
      </c>
      <c r="E34" s="92"/>
      <c r="F34" s="92"/>
      <c r="G34" s="92"/>
      <c r="H34" s="92"/>
      <c r="I34" s="65">
        <v>8920684</v>
      </c>
      <c r="J34" s="100">
        <v>8920684</v>
      </c>
      <c r="K34" s="98"/>
      <c r="L34" s="65">
        <v>8920684</v>
      </c>
    </row>
    <row r="35" spans="1:15" ht="18.75" customHeight="1">
      <c r="A35" s="92" t="s">
        <v>578</v>
      </c>
      <c r="B35" s="91">
        <v>9</v>
      </c>
      <c r="C35" s="91">
        <v>0</v>
      </c>
      <c r="D35" s="91">
        <v>9</v>
      </c>
      <c r="E35" s="92"/>
      <c r="F35" s="92"/>
      <c r="G35" s="92"/>
      <c r="H35" s="92"/>
      <c r="I35" s="92">
        <v>0</v>
      </c>
      <c r="J35" s="92"/>
      <c r="K35" s="92"/>
      <c r="L35" s="92">
        <v>0</v>
      </c>
    </row>
    <row r="36" spans="1:15" ht="29.25" customHeight="1">
      <c r="A36" s="92" t="s">
        <v>579</v>
      </c>
      <c r="B36" s="91">
        <v>9</v>
      </c>
      <c r="C36" s="91">
        <v>1</v>
      </c>
      <c r="D36" s="91">
        <v>0</v>
      </c>
      <c r="E36" s="92"/>
      <c r="F36" s="92"/>
      <c r="G36" s="92"/>
      <c r="H36" s="92"/>
      <c r="I36" s="65">
        <v>5246577</v>
      </c>
      <c r="J36" s="99">
        <v>5246577</v>
      </c>
      <c r="K36" s="70"/>
      <c r="L36" s="65">
        <v>5246577</v>
      </c>
    </row>
    <row r="37" spans="1:15" ht="33.75" customHeight="1">
      <c r="A37" s="92" t="s">
        <v>580</v>
      </c>
      <c r="B37" s="91">
        <v>9</v>
      </c>
      <c r="C37" s="91">
        <v>1</v>
      </c>
      <c r="D37" s="91">
        <v>1</v>
      </c>
      <c r="E37" s="65">
        <v>-85659</v>
      </c>
      <c r="F37" s="70"/>
      <c r="G37" s="70"/>
      <c r="H37" s="65">
        <v>4503</v>
      </c>
      <c r="I37" s="65">
        <v>-4503</v>
      </c>
      <c r="J37" s="65">
        <v>-85659</v>
      </c>
      <c r="K37" s="70"/>
      <c r="L37" s="65">
        <v>-85659</v>
      </c>
    </row>
    <row r="38" spans="1:15" ht="32.25" customHeight="1">
      <c r="A38" s="59" t="s">
        <v>641</v>
      </c>
      <c r="B38" s="91">
        <v>9</v>
      </c>
      <c r="C38" s="91">
        <v>1</v>
      </c>
      <c r="D38" s="91">
        <v>2</v>
      </c>
      <c r="E38" s="70">
        <v>90169354</v>
      </c>
      <c r="F38" s="70"/>
      <c r="G38" s="70"/>
      <c r="H38" s="70">
        <v>54386622</v>
      </c>
      <c r="I38" s="70">
        <v>45263432</v>
      </c>
      <c r="J38" s="70">
        <v>189819408</v>
      </c>
      <c r="K38" s="70"/>
      <c r="L38" s="70">
        <v>189819408</v>
      </c>
    </row>
    <row r="39" spans="1:15" ht="18" customHeight="1">
      <c r="A39" s="92" t="s">
        <v>581</v>
      </c>
      <c r="B39" s="91">
        <v>9</v>
      </c>
      <c r="C39" s="91">
        <v>1</v>
      </c>
      <c r="D39" s="91">
        <v>3</v>
      </c>
      <c r="E39" s="92"/>
      <c r="F39" s="92"/>
      <c r="G39" s="92"/>
      <c r="H39" s="92">
        <v>0</v>
      </c>
      <c r="I39" s="92"/>
      <c r="J39" s="92"/>
      <c r="K39" s="92"/>
      <c r="L39" s="92"/>
    </row>
    <row r="40" spans="1:15" ht="18.75" customHeight="1">
      <c r="A40" s="92" t="s">
        <v>582</v>
      </c>
      <c r="B40" s="91">
        <v>9</v>
      </c>
      <c r="C40" s="91">
        <v>1</v>
      </c>
      <c r="D40" s="91">
        <v>4</v>
      </c>
      <c r="E40" s="92"/>
      <c r="F40" s="92"/>
      <c r="G40" s="92"/>
      <c r="H40" s="92">
        <v>0</v>
      </c>
      <c r="I40" s="92"/>
      <c r="J40" s="92"/>
      <c r="K40" s="92"/>
      <c r="L40" s="92"/>
    </row>
    <row r="41" spans="1:15" ht="13.5">
      <c r="A41" s="59" t="s">
        <v>642</v>
      </c>
      <c r="B41" s="225">
        <v>9</v>
      </c>
      <c r="C41" s="225">
        <v>1</v>
      </c>
      <c r="D41" s="225">
        <v>5</v>
      </c>
      <c r="E41" s="98">
        <v>90169354</v>
      </c>
      <c r="F41" s="98"/>
      <c r="G41" s="98"/>
      <c r="H41" s="98">
        <v>54386622</v>
      </c>
      <c r="I41" s="98">
        <v>45263432</v>
      </c>
      <c r="J41" s="98">
        <v>189819408</v>
      </c>
      <c r="K41" s="98"/>
      <c r="L41" s="98">
        <v>189819408</v>
      </c>
    </row>
    <row r="42" spans="1:15" ht="13.5">
      <c r="A42" s="59" t="s">
        <v>643</v>
      </c>
      <c r="B42" s="225"/>
      <c r="C42" s="225"/>
      <c r="D42" s="225"/>
      <c r="E42" s="98"/>
      <c r="F42" s="98"/>
      <c r="G42" s="98"/>
      <c r="H42" s="98"/>
      <c r="I42" s="98"/>
      <c r="J42" s="98"/>
      <c r="K42" s="98"/>
      <c r="L42" s="98"/>
    </row>
    <row r="43" spans="1:15" ht="18" customHeight="1">
      <c r="A43" s="92" t="s">
        <v>583</v>
      </c>
      <c r="B43" s="91">
        <v>9</v>
      </c>
      <c r="C43" s="91">
        <v>1</v>
      </c>
      <c r="D43" s="91">
        <v>6</v>
      </c>
      <c r="E43" s="92"/>
      <c r="F43" s="92"/>
      <c r="G43" s="92"/>
      <c r="H43" s="92"/>
      <c r="I43" s="92"/>
      <c r="J43" s="92"/>
      <c r="K43" s="92"/>
      <c r="L43" s="92"/>
    </row>
    <row r="44" spans="1:15" ht="30.75" customHeight="1">
      <c r="A44" s="92" t="s">
        <v>584</v>
      </c>
      <c r="B44" s="91">
        <v>9</v>
      </c>
      <c r="C44" s="91">
        <v>1</v>
      </c>
      <c r="D44" s="91">
        <v>7</v>
      </c>
      <c r="E44" s="92"/>
      <c r="F44" s="92"/>
      <c r="G44" s="92"/>
      <c r="H44" s="92"/>
      <c r="I44" s="92"/>
      <c r="J44" s="92"/>
      <c r="K44" s="92"/>
      <c r="L44" s="92"/>
      <c r="O44" s="71"/>
    </row>
    <row r="45" spans="1:15" ht="31.5" customHeight="1">
      <c r="A45" s="92" t="s">
        <v>585</v>
      </c>
      <c r="B45" s="91">
        <v>9</v>
      </c>
      <c r="C45" s="91">
        <v>1</v>
      </c>
      <c r="D45" s="91">
        <v>8</v>
      </c>
      <c r="E45" s="92"/>
      <c r="F45" s="92"/>
      <c r="G45" s="92"/>
      <c r="H45" s="92"/>
      <c r="I45" s="92"/>
      <c r="J45" s="92"/>
      <c r="K45" s="92"/>
      <c r="L45" s="92"/>
    </row>
    <row r="46" spans="1:15" ht="18" customHeight="1">
      <c r="A46" s="92" t="s">
        <v>586</v>
      </c>
      <c r="B46" s="91">
        <v>9</v>
      </c>
      <c r="C46" s="91">
        <v>1</v>
      </c>
      <c r="D46" s="91">
        <v>9</v>
      </c>
      <c r="E46" s="92"/>
      <c r="F46" s="92"/>
      <c r="G46" s="92"/>
      <c r="H46" s="92"/>
      <c r="I46" s="145">
        <v>2270350.7999999998</v>
      </c>
      <c r="J46" s="145">
        <v>2270350.7999999998</v>
      </c>
      <c r="K46" s="70"/>
      <c r="L46" s="145">
        <v>2270350.7999999998</v>
      </c>
      <c r="O46" s="71"/>
    </row>
    <row r="47" spans="1:15" ht="19.5" customHeight="1">
      <c r="A47" s="92" t="s">
        <v>587</v>
      </c>
      <c r="B47" s="91">
        <v>9</v>
      </c>
      <c r="C47" s="91">
        <v>2</v>
      </c>
      <c r="D47" s="91">
        <v>0</v>
      </c>
      <c r="E47" s="92"/>
      <c r="F47" s="92"/>
      <c r="G47" s="92"/>
      <c r="H47" s="92"/>
      <c r="I47" s="92"/>
      <c r="J47" s="92">
        <v>0</v>
      </c>
      <c r="K47" s="92"/>
      <c r="L47" s="92">
        <v>0</v>
      </c>
      <c r="O47" s="71"/>
    </row>
    <row r="48" spans="1:15" ht="33.75" customHeight="1">
      <c r="A48" s="92" t="s">
        <v>588</v>
      </c>
      <c r="B48" s="91">
        <v>9</v>
      </c>
      <c r="C48" s="91">
        <v>2</v>
      </c>
      <c r="D48" s="91">
        <v>1</v>
      </c>
      <c r="E48" s="92"/>
      <c r="F48" s="92"/>
      <c r="G48" s="92"/>
      <c r="H48" s="92"/>
      <c r="I48" s="65">
        <v>5331794</v>
      </c>
      <c r="J48" s="65">
        <v>5331794</v>
      </c>
      <c r="K48" s="70"/>
      <c r="L48" s="65">
        <v>5331794</v>
      </c>
    </row>
    <row r="49" spans="1:15" ht="33.75" customHeight="1">
      <c r="A49" s="92" t="s">
        <v>589</v>
      </c>
      <c r="B49" s="91">
        <v>9</v>
      </c>
      <c r="C49" s="91">
        <v>2</v>
      </c>
      <c r="D49" s="91">
        <v>2</v>
      </c>
      <c r="E49" s="65">
        <v>-131257</v>
      </c>
      <c r="F49" s="70"/>
      <c r="G49" s="70"/>
      <c r="H49" s="65">
        <v>441</v>
      </c>
      <c r="I49" s="65">
        <v>130816</v>
      </c>
      <c r="J49" s="65"/>
      <c r="K49" s="70"/>
      <c r="L49" s="65"/>
      <c r="O49" s="71"/>
    </row>
    <row r="50" spans="1:15" ht="18.75" customHeight="1">
      <c r="A50" s="59" t="s">
        <v>657</v>
      </c>
      <c r="B50" s="225">
        <v>9</v>
      </c>
      <c r="C50" s="225">
        <v>2</v>
      </c>
      <c r="D50" s="225">
        <v>3</v>
      </c>
      <c r="E50" s="247">
        <f>+E41+E49</f>
        <v>90038097</v>
      </c>
      <c r="F50" s="247"/>
      <c r="G50" s="247"/>
      <c r="H50" s="247">
        <f>+H41+H49</f>
        <v>54387063</v>
      </c>
      <c r="I50" s="247">
        <f>+I41+I46-I48+I49</f>
        <v>42332804.799999997</v>
      </c>
      <c r="J50" s="247">
        <f>+J41+J46-J48+J49</f>
        <v>186757964.80000001</v>
      </c>
      <c r="K50" s="247"/>
      <c r="L50" s="247">
        <f>+L41+L46-L48+L49</f>
        <v>186757964.80000001</v>
      </c>
    </row>
    <row r="51" spans="1:15" ht="16.5" customHeight="1">
      <c r="A51" s="92" t="s">
        <v>590</v>
      </c>
      <c r="B51" s="225"/>
      <c r="C51" s="225"/>
      <c r="D51" s="225"/>
      <c r="E51" s="248"/>
      <c r="F51" s="248"/>
      <c r="G51" s="248"/>
      <c r="H51" s="248"/>
      <c r="I51" s="248"/>
      <c r="J51" s="248"/>
      <c r="K51" s="248"/>
      <c r="L51" s="248"/>
      <c r="O51" s="71"/>
    </row>
    <row r="52" spans="1:15">
      <c r="A52" s="72"/>
      <c r="E52" s="71"/>
    </row>
    <row r="53" spans="1:15">
      <c r="E53" s="93"/>
      <c r="F53" s="93"/>
      <c r="G53" s="93"/>
    </row>
    <row r="54" spans="1:15">
      <c r="A54" s="97" t="s">
        <v>221</v>
      </c>
      <c r="E54" s="93"/>
      <c r="F54" s="93"/>
      <c r="G54" s="93"/>
      <c r="L54" s="37" t="s">
        <v>634</v>
      </c>
    </row>
    <row r="55" spans="1:15">
      <c r="E55" s="93"/>
      <c r="F55" s="93"/>
      <c r="G55" s="93"/>
      <c r="I55" s="37" t="s">
        <v>223</v>
      </c>
      <c r="L55" s="94" t="s">
        <v>47</v>
      </c>
    </row>
    <row r="56" spans="1:15">
      <c r="A56" s="94" t="s">
        <v>656</v>
      </c>
      <c r="E56" s="93"/>
      <c r="F56" s="93"/>
      <c r="G56" s="93"/>
    </row>
  </sheetData>
  <mergeCells count="36">
    <mergeCell ref="A12:L12"/>
    <mergeCell ref="K2:L2"/>
    <mergeCell ref="B3:L3"/>
    <mergeCell ref="B4:L4"/>
    <mergeCell ref="B5:L5"/>
    <mergeCell ref="B6:L6"/>
    <mergeCell ref="A13:L13"/>
    <mergeCell ref="A19:A22"/>
    <mergeCell ref="B19:D24"/>
    <mergeCell ref="E19:J20"/>
    <mergeCell ref="K19:K24"/>
    <mergeCell ref="L19:L22"/>
    <mergeCell ref="E21:J21"/>
    <mergeCell ref="E22:E24"/>
    <mergeCell ref="G22:G24"/>
    <mergeCell ref="H22:H24"/>
    <mergeCell ref="I22:I24"/>
    <mergeCell ref="B41:B42"/>
    <mergeCell ref="C41:C42"/>
    <mergeCell ref="D41:D42"/>
    <mergeCell ref="B25:D25"/>
    <mergeCell ref="A29:A30"/>
    <mergeCell ref="B29:B30"/>
    <mergeCell ref="C29:C30"/>
    <mergeCell ref="D29:D30"/>
    <mergeCell ref="L50:L51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92" orientation="landscape" horizontalDpi="300" verticalDpi="300" r:id="rId1"/>
  <headerFooter alignWithMargins="0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3"/>
  <sheetViews>
    <sheetView workbookViewId="0">
      <selection activeCell="G10" sqref="G10"/>
    </sheetView>
  </sheetViews>
  <sheetFormatPr defaultColWidth="9.140625" defaultRowHeight="12.75"/>
  <cols>
    <col min="1" max="1" width="67.140625" style="35" customWidth="1"/>
    <col min="2" max="2" width="45.5703125" style="5" customWidth="1"/>
    <col min="3" max="16384" width="9.140625" style="5"/>
  </cols>
  <sheetData>
    <row r="1" spans="1:11" ht="13.5">
      <c r="A1" s="33" t="s">
        <v>591</v>
      </c>
      <c r="B1" s="2" t="s">
        <v>1</v>
      </c>
      <c r="C1" s="3"/>
      <c r="E1" s="3"/>
      <c r="F1" s="3"/>
      <c r="G1" s="4"/>
      <c r="I1" s="6"/>
      <c r="J1" s="6"/>
      <c r="K1" s="6"/>
    </row>
    <row r="2" spans="1:11" ht="13.5">
      <c r="A2" s="259" t="s">
        <v>592</v>
      </c>
      <c r="B2" s="2" t="s">
        <v>593</v>
      </c>
      <c r="C2" s="3"/>
      <c r="E2" s="3"/>
      <c r="F2" s="3"/>
      <c r="G2" s="4"/>
      <c r="I2" s="6"/>
      <c r="J2" s="6"/>
      <c r="K2" s="6"/>
    </row>
    <row r="3" spans="1:11" ht="34.5" customHeight="1">
      <c r="A3" s="260"/>
      <c r="B3" s="2"/>
      <c r="C3" s="9"/>
      <c r="D3" s="9"/>
      <c r="E3" s="9"/>
      <c r="F3" s="9"/>
      <c r="G3" s="9"/>
      <c r="H3" s="9"/>
      <c r="I3" s="9"/>
      <c r="J3" s="9"/>
      <c r="K3" s="9"/>
    </row>
    <row r="4" spans="1:11" ht="38.25" customHeight="1">
      <c r="A4" s="73" t="s">
        <v>594</v>
      </c>
      <c r="B4" s="73" t="s">
        <v>595</v>
      </c>
      <c r="C4" s="9"/>
      <c r="D4" s="9"/>
      <c r="E4" s="9"/>
      <c r="F4" s="9"/>
      <c r="G4" s="9"/>
      <c r="H4" s="9"/>
      <c r="I4" s="9"/>
      <c r="J4" s="9"/>
      <c r="K4" s="9"/>
    </row>
    <row r="5" spans="1:11" ht="13.5">
      <c r="A5" s="74"/>
      <c r="B5" s="75"/>
    </row>
    <row r="6" spans="1:11" ht="13.5">
      <c r="A6" s="76"/>
      <c r="B6" s="75"/>
    </row>
    <row r="7" spans="1:11">
      <c r="A7" s="77"/>
      <c r="B7" s="75"/>
    </row>
    <row r="8" spans="1:11">
      <c r="A8" s="75"/>
      <c r="B8" s="78"/>
    </row>
    <row r="9" spans="1:11">
      <c r="A9" s="67"/>
      <c r="B9" s="75"/>
    </row>
    <row r="10" spans="1:11">
      <c r="A10" s="75"/>
      <c r="B10" s="75"/>
    </row>
    <row r="11" spans="1:11">
      <c r="A11" s="75"/>
      <c r="B11" s="75"/>
    </row>
    <row r="12" spans="1:11">
      <c r="A12" s="64"/>
      <c r="B12" s="75"/>
    </row>
    <row r="13" spans="1:11" ht="15" customHeight="1">
      <c r="A13" s="64"/>
      <c r="B13" s="75"/>
    </row>
    <row r="14" spans="1:11" ht="17.25" customHeight="1">
      <c r="A14" s="64"/>
      <c r="B14" s="75"/>
    </row>
    <row r="15" spans="1:11">
      <c r="A15" s="64"/>
      <c r="B15" s="75"/>
    </row>
    <row r="16" spans="1:11">
      <c r="A16" s="64"/>
      <c r="B16" s="75"/>
    </row>
    <row r="17" spans="1:2">
      <c r="A17" s="64"/>
      <c r="B17" s="75"/>
    </row>
    <row r="18" spans="1:2" ht="13.5">
      <c r="A18" s="59"/>
      <c r="B18" s="75"/>
    </row>
    <row r="19" spans="1:2">
      <c r="A19" s="64"/>
      <c r="B19" s="75"/>
    </row>
    <row r="20" spans="1:2">
      <c r="A20" s="64"/>
      <c r="B20" s="75"/>
    </row>
    <row r="21" spans="1:2">
      <c r="A21" s="64"/>
      <c r="B21" s="75"/>
    </row>
    <row r="22" spans="1:2" ht="17.25" customHeight="1">
      <c r="A22" s="74"/>
      <c r="B22" s="75"/>
    </row>
    <row r="23" spans="1:2">
      <c r="A23" s="64"/>
      <c r="B23" s="75"/>
    </row>
    <row r="24" spans="1:2">
      <c r="A24" s="64"/>
      <c r="B24" s="75"/>
    </row>
    <row r="25" spans="1:2">
      <c r="A25" s="64"/>
      <c r="B25" s="75"/>
    </row>
    <row r="26" spans="1:2">
      <c r="A26" s="64"/>
      <c r="B26" s="75"/>
    </row>
    <row r="27" spans="1:2">
      <c r="A27" s="64"/>
      <c r="B27" s="75"/>
    </row>
    <row r="28" spans="1:2">
      <c r="A28" s="64"/>
      <c r="B28" s="75"/>
    </row>
    <row r="30" spans="1:2" ht="13.5">
      <c r="A30" s="79" t="s">
        <v>655</v>
      </c>
      <c r="B30" s="32" t="s">
        <v>45</v>
      </c>
    </row>
    <row r="31" spans="1:2" ht="13.5">
      <c r="A31" s="33"/>
      <c r="B31" s="34" t="s">
        <v>647</v>
      </c>
    </row>
    <row r="32" spans="1:2" ht="13.5">
      <c r="B32" s="36" t="s">
        <v>46</v>
      </c>
    </row>
    <row r="33" spans="2:2">
      <c r="B33" s="34" t="s">
        <v>47</v>
      </c>
    </row>
  </sheetData>
  <mergeCells count="1">
    <mergeCell ref="A2:A3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84" orientation="portrait" horizontalDpi="300" verticalDpi="300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OP</vt:lpstr>
      <vt:lpstr>BU</vt:lpstr>
      <vt:lpstr>BS</vt:lpstr>
      <vt:lpstr>GT ind</vt:lpstr>
      <vt:lpstr>PK</vt:lpstr>
      <vt:lpstr>ZB</vt:lpstr>
      <vt:lpstr>BS!Print_Area</vt:lpstr>
      <vt:lpstr>'GT ind'!Print_Area</vt:lpstr>
      <vt:lpstr>PK!Print_Area</vt:lpstr>
      <vt:lpstr>BS!Print_Titles</vt:lpstr>
      <vt:lpstr>OP!Print_Titles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 Ćosibegović</dc:creator>
  <cp:lastModifiedBy>Amer Ćosibegović</cp:lastModifiedBy>
  <cp:lastPrinted>2017-10-24T13:16:30Z</cp:lastPrinted>
  <dcterms:created xsi:type="dcterms:W3CDTF">2016-08-12T07:14:37Z</dcterms:created>
  <dcterms:modified xsi:type="dcterms:W3CDTF">2021-12-16T10:23:59Z</dcterms:modified>
</cp:coreProperties>
</file>