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ElviraS\Desktop\SASE izvještaji\sase 30 06 2021\"/>
    </mc:Choice>
  </mc:AlternateContent>
  <xr:revisionPtr revIDLastSave="0" documentId="13_ncr:1_{6ACA9C68-D85B-40FB-BC3E-F936200F86ED}" xr6:coauthVersionLast="45" xr6:coauthVersionMax="47" xr10:uidLastSave="{00000000-0000-0000-0000-000000000000}"/>
  <bookViews>
    <workbookView xWindow="1740" yWindow="1740" windowWidth="21600" windowHeight="11400" activeTab="1" xr2:uid="{00000000-000D-0000-FFFF-FFFF00000000}"/>
  </bookViews>
  <sheets>
    <sheet name="OP" sheetId="1" r:id="rId1"/>
    <sheet name="BU" sheetId="2" r:id="rId2"/>
    <sheet name="BS" sheetId="3" r:id="rId3"/>
    <sheet name="GT ind" sheetId="9" r:id="rId4"/>
    <sheet name="PK" sheetId="11" r:id="rId5"/>
    <sheet name="ZB" sheetId="7" r:id="rId6"/>
  </sheets>
  <externalReferences>
    <externalReference r:id="rId7"/>
  </externalReferences>
  <definedNames>
    <definedName name="Adresa">[1]UnosPod!$F$10</definedName>
    <definedName name="Br.dozvRacunov">[1]UnosPod!$AB$3</definedName>
    <definedName name="Datum_vrijeme">NOW()</definedName>
    <definedName name="Direktor">[1]UnosPod!$F$14</definedName>
    <definedName name="Djelatnost">[1]UnosPod!$F$15</definedName>
    <definedName name="Firma">[1]UnosPod!$F$8</definedName>
    <definedName name="GOD">2013</definedName>
    <definedName name="PoslGod">[1]Baza!$C$6</definedName>
    <definedName name="_xlnm.Print_Area" localSheetId="2">BS!$A$1:$J$162</definedName>
    <definedName name="_xlnm.Print_Area" localSheetId="3">'GT ind'!$A$1:$F$54</definedName>
    <definedName name="_xlnm.Print_Area" localSheetId="4">PK!$A$1:$J$29</definedName>
    <definedName name="_xlnm.Print_Titles" localSheetId="2">BS!$14:$19</definedName>
    <definedName name="_xlnm.Print_Titles" localSheetId="0">OP!$3:$3</definedName>
    <definedName name="Racunovoda">[1]UnosPod!$F$3</definedName>
    <definedName name="Sjedište">[1]UnosPod!$F$9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3" i="3" l="1"/>
  <c r="H67" i="3"/>
  <c r="G131" i="3"/>
  <c r="I50" i="11"/>
  <c r="J50" i="11"/>
  <c r="L50" i="11"/>
  <c r="G112" i="3"/>
  <c r="G22" i="3"/>
  <c r="I22" i="3"/>
  <c r="H22" i="3"/>
  <c r="I28" i="3"/>
  <c r="H28" i="3"/>
  <c r="G28" i="3"/>
  <c r="I41" i="3"/>
  <c r="H41" i="3"/>
  <c r="G41" i="3"/>
  <c r="I50" i="3"/>
  <c r="H50" i="3"/>
  <c r="G50" i="3"/>
  <c r="I56" i="3"/>
  <c r="H56" i="3"/>
  <c r="G56" i="3"/>
  <c r="I64" i="3"/>
  <c r="H64" i="3"/>
  <c r="H63" i="3"/>
  <c r="H55" i="3"/>
  <c r="G64" i="3"/>
  <c r="I67" i="3"/>
  <c r="G67" i="3"/>
  <c r="G73" i="3"/>
  <c r="G63" i="3"/>
  <c r="I63" i="3"/>
  <c r="I55" i="3"/>
  <c r="G55" i="3"/>
  <c r="H27" i="2"/>
  <c r="H102" i="2"/>
  <c r="H23" i="2"/>
  <c r="H36" i="2"/>
  <c r="H33" i="2"/>
  <c r="H47" i="2" s="1"/>
  <c r="H64" i="2" s="1"/>
  <c r="H124" i="2" s="1"/>
  <c r="H133" i="2" s="1"/>
  <c r="H144" i="2" s="1"/>
  <c r="H49" i="2"/>
  <c r="H62" i="2" s="1"/>
  <c r="H56" i="2"/>
  <c r="H67" i="2"/>
  <c r="H78" i="2"/>
  <c r="H89" i="2" s="1"/>
  <c r="H145" i="2"/>
  <c r="H22" i="2"/>
  <c r="H50" i="11"/>
  <c r="E50" i="11"/>
  <c r="G146" i="3"/>
  <c r="G139" i="3"/>
  <c r="G121" i="3"/>
  <c r="G118" i="3"/>
  <c r="G107" i="3"/>
  <c r="G101" i="3"/>
  <c r="G92" i="3"/>
  <c r="G91" i="3"/>
  <c r="G130" i="3"/>
  <c r="G156" i="3"/>
  <c r="I21" i="3"/>
  <c r="G21" i="3"/>
  <c r="H21" i="3"/>
  <c r="H85" i="3"/>
  <c r="G85" i="3"/>
  <c r="I85" i="3"/>
  <c r="G158" i="3"/>
  <c r="I87" i="3"/>
  <c r="G87" i="3"/>
  <c r="H87" i="3"/>
  <c r="H168" i="2" l="1"/>
  <c r="H174" i="2" s="1"/>
  <c r="H171" i="2"/>
  <c r="H172" i="2" l="1"/>
  <c r="H175" i="2"/>
</calcChain>
</file>

<file path=xl/sharedStrings.xml><?xml version="1.0" encoding="utf-8"?>
<sst xmlns="http://schemas.openxmlformats.org/spreadsheetml/2006/main" count="766" uniqueCount="658">
  <si>
    <t>OPĆI PODACI</t>
  </si>
  <si>
    <t>Obrazac OEI-PD</t>
  </si>
  <si>
    <t>Tabela A</t>
  </si>
  <si>
    <t xml:space="preserve">Opis </t>
  </si>
  <si>
    <t xml:space="preserve">Sadržaj </t>
  </si>
  <si>
    <t>Registarski broj emitenta u registru kod Komisije:</t>
  </si>
  <si>
    <t>1. PODACI O IDENTITETU EMITENTA</t>
  </si>
  <si>
    <t>Punu i skraćenu firmu emitenta</t>
  </si>
  <si>
    <t>Bosnalijek, farmaceutska i hemijska industrija, dioničko društvo;
Bosnalijek d.d.</t>
  </si>
  <si>
    <t>Puna adresa (poštanski broj, mjesto, ulica i broj)</t>
  </si>
  <si>
    <t>Jukićeva 53, 71000 Sarajevo</t>
  </si>
  <si>
    <t>Broj telefona i telefaksa</t>
  </si>
  <si>
    <t>tel: +387 33 254 401;
fax: +387 33 664 971</t>
  </si>
  <si>
    <t>E-mail adresa</t>
  </si>
  <si>
    <t>info@bosnalijek.ba</t>
  </si>
  <si>
    <t>Internet stranica</t>
  </si>
  <si>
    <t>www.bosnalijek.ba</t>
  </si>
  <si>
    <t>Djelatnost emitenta</t>
  </si>
  <si>
    <t>Proizvodnja i prodaja farmaceutskih proizvoda</t>
  </si>
  <si>
    <t>Broj uposlenih u emitentu</t>
  </si>
  <si>
    <t>Broj poslovnih jedinica i predstavništava emitenta</t>
  </si>
  <si>
    <t>Firma i sjedište vanjskog revizora emitenta</t>
  </si>
  <si>
    <t>Naznaku da li su finansijski izvještaji za period za koji se podnose revidirani od strane  vanjskog revizora</t>
  </si>
  <si>
    <t>Ne</t>
  </si>
  <si>
    <t xml:space="preserve">Ime i prezime članova odbora za reviziju </t>
  </si>
  <si>
    <t>2. INFORMACIJE O NADZORNOM ODBORU I UPRAVI EMITENTA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</si>
  <si>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</si>
  <si>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</si>
  <si>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</si>
  <si>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</si>
  <si>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</si>
  <si>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</si>
  <si>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</si>
  <si>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4. PODACI O PRAVNIM OSOBAMA KOJE SU U VLASNIŠTVU EMITENTA</t>
  </si>
  <si>
    <t>Naziv pravnog lica u kojima emitent posjeduje više od 10% dionica ili vlasništva u kapitalu na kraju izvještajnog perioda, te naziv poslovnih jedinica/predstavništava emitenta</t>
  </si>
  <si>
    <t>5.PODACI O ODRŽANIM SKUPŠTINAMA EMITENTA U IZVJEŠTAJNOM PERIODU</t>
  </si>
  <si>
    <t xml:space="preserve">Datum i mjesto održavanja </t>
  </si>
  <si>
    <t>Dnevni red  skupštine</t>
  </si>
  <si>
    <t>Značajne odluke donesene na  skupštini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</si>
  <si>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</si>
  <si>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</si>
  <si>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</si>
  <si>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</si>
  <si>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</si>
  <si>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</si>
  <si>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Izvještaj pripremio:</t>
  </si>
  <si>
    <t>Direktor emitenta:</t>
  </si>
  <si>
    <t>Nedim Uzunović</t>
  </si>
  <si>
    <t>Tabela B</t>
  </si>
  <si>
    <t xml:space="preserve">Naziv emitenta: </t>
  </si>
  <si>
    <t>Bosnalijek d.d.</t>
  </si>
  <si>
    <t xml:space="preserve">Sjedište: </t>
  </si>
  <si>
    <t>Šifra djelatnosti:</t>
  </si>
  <si>
    <t>21.20</t>
  </si>
  <si>
    <t xml:space="preserve">JIB: </t>
  </si>
  <si>
    <t>420059834009</t>
  </si>
  <si>
    <t xml:space="preserve">Matični broj: </t>
  </si>
  <si>
    <t>BILANS USPJEHA</t>
  </si>
  <si>
    <t xml:space="preserve">               - u KM-</t>
  </si>
  <si>
    <t xml:space="preserve">Grupa konta, konto </t>
  </si>
  <si>
    <t>P O Z I C I J A</t>
  </si>
  <si>
    <t>Bilješka</t>
  </si>
  <si>
    <t>Oznaka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</si>
  <si>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</si>
  <si>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</si>
  <si>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</si>
  <si>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</si>
  <si>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</si>
  <si>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</si>
  <si>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</si>
  <si>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1.1.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</si>
  <si>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</si>
  <si>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</si>
  <si>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</si>
  <si>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>1.1.3.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</si>
  <si>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</si>
  <si>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</si>
  <si>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</si>
  <si>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</si>
  <si>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>1.1.2.</t>
  </si>
  <si>
    <t xml:space="preserve">    c) Prihodi od prodaje učinaka na stranom tržištu</t>
  </si>
  <si>
    <t>1.1.1.</t>
  </si>
  <si>
    <t>3. Prihodi od aktiviranja ili potrošnje robe i učinaka</t>
  </si>
  <si>
    <t>4. Ostali poslovni prihodi</t>
  </si>
  <si>
    <t>1. Nabavna vrijednost prodate robe</t>
  </si>
  <si>
    <t>1.2.5.</t>
  </si>
  <si>
    <t>2. Materijalni troškovi</t>
  </si>
  <si>
    <t>1.2.1.</t>
  </si>
  <si>
    <t>3. Troškovi plaća i ostalih ličnih primanja (216 do 218)</t>
  </si>
  <si>
    <t>520, 521</t>
  </si>
  <si>
    <t xml:space="preserve">    a) Troškovi plaća i naknada plaća zaposlenima</t>
  </si>
  <si>
    <t>1.2.2.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</si>
  <si>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</si>
  <si>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</si>
  <si>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</si>
  <si>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</si>
  <si>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</si>
  <si>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1.2.3.</t>
  </si>
  <si>
    <t>540 do 542</t>
  </si>
  <si>
    <t>5. Amortizacija</t>
  </si>
  <si>
    <t>1.2.4.</t>
  </si>
  <si>
    <t>543 do 549</t>
  </si>
  <si>
    <t>6. Troškovi rezervisanja</t>
  </si>
  <si>
    <t>7. Nematerijalni troškovi</t>
  </si>
  <si>
    <t>1.2.6.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</si>
  <si>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</si>
  <si>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</si>
  <si>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</si>
  <si>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</si>
  <si>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</si>
  <si>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</si>
  <si>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</si>
  <si>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</si>
  <si>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</si>
  <si>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</si>
  <si>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</si>
  <si>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</si>
  <si>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</si>
  <si>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</si>
  <si>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</si>
  <si>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</si>
  <si>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</si>
  <si>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</si>
  <si>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</si>
  <si>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</si>
  <si>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</si>
  <si>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</si>
  <si>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</si>
  <si>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</si>
  <si>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</si>
  <si>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1.1.4.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</si>
  <si>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</si>
  <si>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</si>
  <si>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</si>
  <si>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</si>
  <si>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</si>
  <si>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</si>
  <si>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</si>
  <si>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</si>
  <si>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</si>
  <si>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</si>
  <si>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</si>
  <si>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</si>
  <si>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</si>
  <si>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</si>
  <si>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</si>
  <si>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</si>
  <si>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</si>
  <si>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</si>
  <si>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</si>
  <si>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</si>
  <si>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</si>
  <si>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</si>
  <si>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</si>
  <si>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</si>
  <si>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</si>
  <si>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</si>
  <si>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</si>
  <si>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</si>
  <si>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</si>
  <si>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</si>
  <si>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</si>
  <si>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</si>
  <si>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</si>
  <si>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</si>
  <si>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</si>
  <si>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</si>
  <si>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</si>
  <si>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</si>
  <si>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</si>
  <si>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</si>
  <si>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</si>
  <si>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</si>
  <si>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</si>
  <si>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</si>
  <si>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</si>
  <si>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</si>
  <si>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</si>
  <si>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</si>
  <si>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</si>
  <si>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</si>
  <si>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</si>
  <si>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</si>
  <si>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</si>
  <si>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</si>
  <si>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</si>
  <si>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</si>
  <si>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</si>
  <si>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</si>
  <si>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</si>
  <si>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</si>
  <si>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</si>
  <si>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</si>
  <si>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</si>
  <si>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</si>
  <si>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</si>
  <si>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</si>
  <si>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</si>
  <si>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</si>
  <si>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</si>
  <si>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</si>
  <si>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</si>
  <si>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</si>
  <si>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</si>
  <si>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</si>
  <si>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</si>
  <si>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</si>
  <si>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</si>
  <si>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</si>
  <si>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</si>
  <si>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</si>
  <si>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</si>
  <si>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</si>
  <si>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</si>
  <si>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</si>
  <si>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</si>
  <si>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</si>
  <si>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</si>
  <si>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</si>
  <si>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</si>
  <si>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</si>
  <si>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U Sarajevu,</t>
  </si>
  <si>
    <t>Direktor Društva</t>
  </si>
  <si>
    <t>M.P.</t>
  </si>
  <si>
    <t>Tabela C</t>
  </si>
  <si>
    <t>BILANS STANJA</t>
  </si>
  <si>
    <t xml:space="preserve"> - u KM</t>
  </si>
  <si>
    <t>Grupa konta,  konto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</si>
  <si>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</si>
  <si>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</si>
  <si>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</si>
  <si>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</si>
  <si>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</si>
  <si>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</si>
  <si>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</si>
  <si>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AKTIVA</t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</si>
  <si>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</si>
  <si>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t>2.1.</t>
  </si>
  <si>
    <t>01</t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</si>
  <si>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</si>
  <si>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</si>
  <si>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</si>
  <si>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</si>
  <si>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</si>
  <si>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</si>
  <si>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</si>
  <si>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</si>
  <si>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</si>
  <si>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</si>
  <si>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</si>
  <si>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</si>
  <si>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</si>
  <si>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</si>
  <si>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</si>
  <si>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</si>
  <si>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</si>
  <si>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</si>
  <si>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</si>
  <si>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</si>
  <si>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</si>
  <si>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</si>
  <si>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</si>
  <si>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2.1.1.</t>
  </si>
  <si>
    <t>03</t>
  </si>
  <si>
    <t>III. Investicijske nekretnine</t>
  </si>
  <si>
    <t>04</t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</si>
  <si>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</si>
  <si>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</si>
  <si>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</si>
  <si>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</si>
  <si>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</si>
  <si>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</si>
  <si>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</si>
  <si>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</si>
  <si>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</si>
  <si>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</si>
  <si>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</si>
  <si>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</si>
  <si>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</si>
  <si>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</si>
  <si>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</si>
  <si>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</si>
  <si>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</si>
  <si>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</si>
  <si>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</si>
  <si>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</si>
  <si>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</si>
  <si>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</si>
  <si>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</si>
  <si>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</si>
  <si>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</si>
  <si>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</si>
  <si>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</si>
  <si>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</si>
  <si>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</si>
  <si>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</si>
  <si>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</si>
  <si>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t>070</t>
  </si>
  <si>
    <t>1. Potraživanja od povezanih pravnih lica</t>
  </si>
  <si>
    <t>071 do 078</t>
  </si>
  <si>
    <t>2. Ostala dugoročna potraživanja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</si>
  <si>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</si>
  <si>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</si>
  <si>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t>2.2.7.</t>
  </si>
  <si>
    <t>090</t>
  </si>
  <si>
    <t>B) ODLOŽENA POREZNA SREDSTVA</t>
  </si>
  <si>
    <r>
      <t>C) TEKUĆA SREDSTVA</t>
    </r>
    <r>
      <rPr>
        <i/>
        <sz val="10"/>
        <rFont val="Times New Roman"/>
        <family val="1"/>
      </rPr>
      <t xml:space="preserve"> (036+043)</t>
    </r>
  </si>
  <si>
    <t>10 do 15</t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</si>
  <si>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</si>
  <si>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t>2.2.4.</t>
  </si>
  <si>
    <t>1. Sirovine, materijal, rezervni dijelovi i sitan inventar</t>
  </si>
  <si>
    <t>2. Proizvodnja u toku, poluproizvodi i nedovršene usluge</t>
  </si>
  <si>
    <t>3. Gotovi proizvodi</t>
  </si>
  <si>
    <t>2.2.3.</t>
  </si>
  <si>
    <t>4. Roba</t>
  </si>
  <si>
    <t>5. Stalna sr. namijenjena prodaji i obustavljeno poslovanje</t>
  </si>
  <si>
    <t>6. Dati avansi</t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</si>
  <si>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</si>
  <si>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t>1. Gotovina i gotovinski ekvivalenti (045+046)</t>
  </si>
  <si>
    <t>2.2.6.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</si>
  <si>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</si>
  <si>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</si>
  <si>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</si>
  <si>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</si>
  <si>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</si>
  <si>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>2.2.5.</t>
  </si>
  <si>
    <t xml:space="preserve">    a) Kupci - povezana pravna lica</t>
  </si>
  <si>
    <t xml:space="preserve">    b) Kupci u zemlji</t>
  </si>
  <si>
    <t>2.2.2.</t>
  </si>
  <si>
    <t xml:space="preserve">    c) Kupci u inostranstvu</t>
  </si>
  <si>
    <t>2.2.1.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</si>
  <si>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</si>
  <si>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</si>
  <si>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</si>
  <si>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</si>
  <si>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</si>
  <si>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</si>
  <si>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</si>
  <si>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</si>
  <si>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</si>
  <si>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</si>
  <si>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</si>
  <si>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</si>
  <si>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</si>
  <si>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</si>
  <si>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</si>
  <si>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</si>
  <si>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</si>
  <si>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t>Vanbilansna aktiva</t>
  </si>
  <si>
    <t>Ukupno aktiva (065+066)</t>
  </si>
  <si>
    <t>PASIVA</t>
  </si>
  <si>
    <t xml:space="preserve">Iznos tekuće godina </t>
  </si>
  <si>
    <t xml:space="preserve">Iznos predhodne godine </t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</si>
  <si>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</si>
  <si>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t>2.3.</t>
  </si>
  <si>
    <r>
      <t xml:space="preserve">I. Osnovni kapital </t>
    </r>
    <r>
      <rPr>
        <i/>
        <sz val="10"/>
        <rFont val="Times New Roman"/>
        <family val="1"/>
      </rPr>
      <t>(103 do 108)</t>
    </r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</si>
  <si>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</si>
  <si>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</si>
  <si>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</si>
  <si>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</si>
  <si>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</si>
  <si>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</si>
  <si>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</si>
  <si>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</si>
  <si>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r>
      <t xml:space="preserve">IV. Rezerve </t>
    </r>
    <r>
      <rPr>
        <i/>
        <sz val="10"/>
        <rFont val="Times New Roman"/>
        <family val="1"/>
      </rPr>
      <t>(112+113)</t>
    </r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</si>
  <si>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</si>
  <si>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</si>
  <si>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</si>
  <si>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</si>
  <si>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</si>
  <si>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</si>
  <si>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</si>
  <si>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</si>
  <si>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</si>
  <si>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</si>
  <si>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</si>
  <si>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</si>
  <si>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</si>
  <si>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</si>
  <si>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</si>
  <si>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</si>
  <si>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</si>
  <si>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</si>
  <si>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</si>
  <si>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t>1. Dugoročna rezervisanja za troškove i rizike</t>
  </si>
  <si>
    <t>2. Dugoročna razgraničenja</t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</si>
  <si>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</si>
  <si>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</si>
  <si>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</si>
  <si>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</si>
  <si>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</si>
  <si>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</si>
  <si>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2.4.1.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</si>
  <si>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</si>
  <si>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</si>
  <si>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</si>
  <si>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</si>
  <si>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</si>
  <si>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</si>
  <si>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</si>
  <si>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t>1. Obaveze prema povezanim pravnim licima</t>
  </si>
  <si>
    <t>2. Obaveze po kratkoročnim vrijednosnim papirima</t>
  </si>
  <si>
    <t>3. Kratkoročni krediti uzeti u zemlji</t>
  </si>
  <si>
    <t>2.4.2.</t>
  </si>
  <si>
    <t>4. Kratkoročni krediti uzeti u inostranstvu</t>
  </si>
  <si>
    <t>424, 425</t>
  </si>
  <si>
    <t>5. Kratkoročni dio dugoročnih obaveza</t>
  </si>
  <si>
    <t>2.4.4.</t>
  </si>
  <si>
    <t>6. Kratk. Obaveze po fer vrijednosti kroz račun dobiti i gubitka</t>
  </si>
  <si>
    <t>7. Ostale kratkoročne finansijske obaveze</t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</si>
  <si>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</si>
  <si>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t>1. Primljeni avansi, depoziti i kaucije</t>
  </si>
  <si>
    <t>2. Dobavljači - povezana pravna lica</t>
  </si>
  <si>
    <t>3. Dobavljači u zemlji</t>
  </si>
  <si>
    <t>4. Dobavljači u inostranstvu</t>
  </si>
  <si>
    <t>2.4.3.</t>
  </si>
  <si>
    <t>5. Ostale obaveze iz poslovanja</t>
  </si>
  <si>
    <t>III. Obaveze iz specifičnih poslova</t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</si>
  <si>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</si>
  <si>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</si>
  <si>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</si>
  <si>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</si>
  <si>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</si>
  <si>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</si>
  <si>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</si>
  <si>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</si>
  <si>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</si>
  <si>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</si>
  <si>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</si>
  <si>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</si>
  <si>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</si>
  <si>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</si>
  <si>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</si>
  <si>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</si>
  <si>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t>Vanbilansna pasiva</t>
  </si>
  <si>
    <t>Ukupno pasiva (166+167)</t>
  </si>
  <si>
    <t>Tabela D</t>
  </si>
  <si>
    <t xml:space="preserve">         IZVJEŠTAJ O GOTOVINSKIM TOKOVIMA</t>
  </si>
  <si>
    <t xml:space="preserve">        INDIREKTNA METODA</t>
  </si>
  <si>
    <t>u KM</t>
  </si>
  <si>
    <t>R.Br.</t>
  </si>
  <si>
    <t>O P I S</t>
  </si>
  <si>
    <t>Ozn. (+,-)</t>
  </si>
  <si>
    <t>Oznaka za AOP</t>
  </si>
  <si>
    <t>Tekuća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</si>
  <si>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</si>
  <si>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</si>
  <si>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</si>
  <si>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</si>
  <si>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</si>
  <si>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</si>
  <si>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+</t>
  </si>
  <si>
    <t>3.</t>
  </si>
  <si>
    <t>Gubici (dobici) od otuđenja nematerijalnih sredstava</t>
  </si>
  <si>
    <t>+(-)</t>
  </si>
  <si>
    <t>4.</t>
  </si>
  <si>
    <t>Amortizacija / vrijednost usklađenja materijalnih sredstava</t>
  </si>
  <si>
    <t>5.</t>
  </si>
  <si>
    <t>Gubici (dobici) od otuđenja materijalnih sredstava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</si>
  <si>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</si>
  <si>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</si>
  <si>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</si>
  <si>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</si>
  <si>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</si>
  <si>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</si>
  <si>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</si>
  <si>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r>
      <t xml:space="preserve">Ukupno </t>
    </r>
    <r>
      <rPr>
        <i/>
        <sz val="10"/>
        <rFont val="Times New Roman"/>
        <family val="1"/>
      </rPr>
      <t>(2 do 8)</t>
    </r>
  </si>
  <si>
    <t>10.</t>
  </si>
  <si>
    <t>Smanjenje (povećanje) zaliha</t>
  </si>
  <si>
    <t>11.</t>
  </si>
  <si>
    <t>Smanjenje (povećanje) potraživanja od prodaje</t>
  </si>
  <si>
    <t>12.</t>
  </si>
  <si>
    <t>Smanjenje (povećanje) drugih potraživanja</t>
  </si>
  <si>
    <t>13.</t>
  </si>
  <si>
    <t>Smanjenje (povećanje) aktivnih vremenskih razgraničenja</t>
  </si>
  <si>
    <t>14.</t>
  </si>
  <si>
    <t>Povećanje (smanjenje) obaveza prema dobavljačima</t>
  </si>
  <si>
    <t>15.</t>
  </si>
  <si>
    <t>Povećanje (smanjenje) drugih obaveza</t>
  </si>
  <si>
    <t>16.</t>
  </si>
  <si>
    <t>Povećanje (smanjenje) pasivnih vremenskih razgraničenja</t>
  </si>
  <si>
    <t>17.</t>
  </si>
  <si>
    <r>
      <t xml:space="preserve">Ukupno </t>
    </r>
    <r>
      <rPr>
        <i/>
        <sz val="10"/>
        <rFont val="Times New Roman"/>
        <family val="1"/>
      </rPr>
      <t>(10 do 16)</t>
    </r>
  </si>
  <si>
    <t>18.</t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</si>
  <si>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</si>
  <si>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t>B. GOVINSKI TOKOVI IZ ULAGAČKIH AKTIVNOSTI</t>
  </si>
  <si>
    <t>19.</t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</si>
  <si>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</si>
  <si>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</si>
  <si>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</si>
  <si>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</si>
  <si>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</si>
  <si>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</si>
  <si>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</si>
  <si>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</si>
  <si>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</si>
  <si>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</si>
  <si>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</si>
  <si>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</si>
  <si>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</si>
  <si>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</si>
  <si>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</si>
  <si>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t>27.</t>
  </si>
  <si>
    <t>Odlivi iz osnova kratkoročnih finansijskih plasmana</t>
  </si>
  <si>
    <t>-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</si>
  <si>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</si>
  <si>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</si>
  <si>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</si>
  <si>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</si>
  <si>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</si>
  <si>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</si>
  <si>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</si>
  <si>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t>32.</t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</si>
  <si>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</si>
  <si>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t>C. GOTOVINSKI TOKOVI IZ FINANSIJSKIH AKTIVNOSTI</t>
  </si>
  <si>
    <t>33.</t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</si>
  <si>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</si>
  <si>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</si>
  <si>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</si>
  <si>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</si>
  <si>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</si>
  <si>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</si>
  <si>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</si>
  <si>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</si>
  <si>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</si>
  <si>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</si>
  <si>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</si>
  <si>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</si>
  <si>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</si>
  <si>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</si>
  <si>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</si>
  <si>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</si>
  <si>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</si>
  <si>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</si>
  <si>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</si>
  <si>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</si>
  <si>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</si>
  <si>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</si>
  <si>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</si>
  <si>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</si>
  <si>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</si>
  <si>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t>46.</t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</si>
  <si>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</si>
  <si>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</si>
  <si>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</si>
  <si>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</si>
  <si>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</si>
  <si>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</si>
  <si>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</si>
  <si>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</si>
  <si>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</si>
  <si>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</si>
  <si>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</si>
  <si>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</si>
  <si>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</si>
  <si>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</si>
  <si>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</si>
  <si>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</si>
  <si>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</si>
  <si>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Tabela F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</si>
  <si>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</si>
  <si>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</si>
  <si>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</si>
  <si>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</si>
  <si>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</si>
  <si>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</si>
  <si>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</si>
  <si>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</si>
  <si>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</si>
  <si>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</si>
  <si>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</si>
  <si>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</si>
  <si>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</si>
  <si>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</si>
  <si>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</si>
  <si>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</si>
  <si>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</si>
  <si>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</si>
  <si>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</si>
  <si>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</si>
  <si>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</si>
  <si>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</si>
  <si>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</si>
  <si>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</si>
  <si>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</si>
  <si>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</si>
  <si>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</si>
  <si>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</si>
  <si>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</si>
  <si>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</si>
  <si>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</si>
  <si>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 xml:space="preserve"> Naziv emitenta: Bosnalijek d.d.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</si>
  <si>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</si>
  <si>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</si>
  <si>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</si>
  <si>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</si>
  <si>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Poslovni prihodi (202+206+210+211)</t>
  </si>
  <si>
    <t>Poslovni rashodi (213+214+215+219+220+221+222-223+224)</t>
  </si>
  <si>
    <t>Dobit od poslovnih aktivnosti (201-212)</t>
  </si>
  <si>
    <t>Gubitak od poslovnih aktivnosti (212-201)</t>
  </si>
  <si>
    <t>Finansijski prihodi (228 do 233)</t>
  </si>
  <si>
    <t>Finansijski rashodi (235 do 239)</t>
  </si>
  <si>
    <t>Dobit od finansijskih aktivnosti (227-234)</t>
  </si>
  <si>
    <t>Gubitak od finansijskih aktivnosti (234-227)</t>
  </si>
  <si>
    <t>Dobit redovne aktivnosti (225-226+240-241) &gt; 0</t>
  </si>
  <si>
    <t>Gubitak redovne aktivnosti (225-226+240-241) &lt; 0</t>
  </si>
  <si>
    <t>Ostali prihodi i dobici, osim iz osnova stalnih sredstava namijenjenih prodaji i obustavljenog poslovanja (245 do 253)</t>
  </si>
  <si>
    <t>Ostali rashodi u gubici, osim iz osnova stalnih sredstava namijenjenih prodaji i obustavljenog poslovanja (255 do 263)</t>
  </si>
  <si>
    <t>Dobit po osnovu ostalih prihoda i rashoda (244-254)</t>
  </si>
  <si>
    <t>Gubitak po osnovu ostalih prihoda i rashoda (254-244)</t>
  </si>
  <si>
    <t>Prihodi iz osnova usklađivanja vrijednosti (267 do 275)</t>
  </si>
  <si>
    <t>Rashodi iz osnova usklađivanja vrijednosti (277 do 284)</t>
  </si>
  <si>
    <t>Povećanje vrijednosti specifičnih stalnih sredstava (286 do 288)</t>
  </si>
  <si>
    <t>Smanjenje vrijednosti specifičnih stalnih sredstava (290 do 292)</t>
  </si>
  <si>
    <t>Dobit od usklađivanja vrijednosti (266-276+285-289) &gt; 0</t>
  </si>
  <si>
    <t>Gubitak od usklađivanja vrijednosti (266-276+285-289) &lt; 0</t>
  </si>
  <si>
    <t>Neto dobit neprekinutog poslovanja (297-298-299-300+301) &gt; 0</t>
  </si>
  <si>
    <t>Neto gubitak neprekinutog poslovanja (297-298-299-300+301) &lt; 0</t>
  </si>
  <si>
    <t>Dobit od prekinutog poslovanja (304-305)</t>
  </si>
  <si>
    <t>Gubitak od prekinutog poslovanja (305-304)</t>
  </si>
  <si>
    <t>Neto dobit od prekinutog poslovanja (306-307-308) &gt; 0</t>
  </si>
  <si>
    <t>Neto gubitak od prekinutog poslovanja (306-307-308) &lt; 0</t>
  </si>
  <si>
    <t>Neto dobit perioda (302-303+309-310) &gt; 0</t>
  </si>
  <si>
    <t>Neto gubitak perioda (302-303+309-310) &lt; 0</t>
  </si>
  <si>
    <t>Ostala sveobuhvatna dobit prije poreza (314-321)</t>
  </si>
  <si>
    <t>Ostali sveobuhvatni gubitak prije poreza (321-314)</t>
  </si>
  <si>
    <t>Neto ostala sveobuhvatna dobit (327-328-329) &gt; 0</t>
  </si>
  <si>
    <t>Neto ostali sveobuhvatni gubitak (327-328-329) &lt; 0</t>
  </si>
  <si>
    <t>Ukupna neto sveobuhvatna dobit perioda (311-312+330-331) &gt; 0</t>
  </si>
  <si>
    <t>Ukupni neto sveobuhvatni gubitak perioda (311-312+330-331) &lt; 0</t>
  </si>
  <si>
    <t xml:space="preserve">Nedim Uzunović - Direktor Društva;
Adnan Hadžić- Izvršni direktor za finansije;                Mirela Spahić - Izvršni direktor za operacije                                                                                                 </t>
  </si>
  <si>
    <t xml:space="preserve">8.596.256 redovnih dionica sa nominalnom cijenom od 10,00 KM i
441.431 dionica za zaposlene nominalne vrijednosti 10,00 KM </t>
  </si>
  <si>
    <t>- Privredno društvo Bosnalijek d.o.o. Beograd 100%                   - Bosnalijek d.o.o. Moskva  100%                                                   - BL Pharma Deutschland GmbH   100%                                        - Bosnalijek d.o.o. Hrvatska 100%                                                 - Bosnalijek DOOEL Skopje 100%                                             - Pharmamed d.o.o. 30%                                                                 - Predstavništvo u Hrvatska                                                               - Predstavniptvo u Crnoj Gori                                                        -  Predstavništvo u Srbiji                                                                 - Predstavništvo u Rusiji                                                                  -  Predstavništvo u Moldavija                                                             - Predstavništvo u Makedonija                                                     - Predstavništvo na Kosovo                                                                 - Predstavništvo u Albaniji                                                                - Predstavništvo u Ukraijini</t>
  </si>
  <si>
    <t>Prethodna godina</t>
  </si>
  <si>
    <t>Direktor</t>
  </si>
  <si>
    <t>6. Nerealizovani dobici/gubici po osnovu finansijskih sredstava raspoloživih za prodaju</t>
  </si>
  <si>
    <t xml:space="preserve">a) Donošenje odluke o rasporedu dobiti i isplati dividendi </t>
  </si>
  <si>
    <t>2 podružnice u BiH,
5 preduzeća u inostranstvu i
9 predstavništva u inostranstvu</t>
  </si>
  <si>
    <t>od 01.01. do 30.06.2021. godine</t>
  </si>
  <si>
    <t xml:space="preserve">                                                                                                                           KBC Euro Credit Capital (MLT) - 23,67%                          AS Holding – 15,56%   
 Sberbank dd BiH - 9,13%</t>
  </si>
  <si>
    <t>Isplaćena dividenda u periodu od 01.01. do 30.06.2021. godine iznosi   1.163.273,38 KM</t>
  </si>
  <si>
    <t>U Sarajevu, 31.07.2021. godine</t>
  </si>
  <si>
    <t>Dana 31.07.2021 godine</t>
  </si>
  <si>
    <t>Dana 31.07.2021. godine</t>
  </si>
  <si>
    <t>na dan 30.06.2021. godine</t>
  </si>
  <si>
    <t>za period od 01.01. do 30.06.2021 godine</t>
  </si>
  <si>
    <t>Dana 31.07.2021.</t>
  </si>
  <si>
    <t>za period koji se završava na dan 30.06.2021. godine</t>
  </si>
  <si>
    <t>1. Stanje na dan 31. 12. 2019. godine</t>
  </si>
  <si>
    <t>4. Ponovo iskazano stanje na dan 31. 12. 2019, odnosno 01.01.2020 godine (901±902±903)</t>
  </si>
  <si>
    <r>
      <t xml:space="preserve">12. Stanje na dan 31. 12. 2020., </t>
    </r>
    <r>
      <rPr>
        <i/>
        <sz val="10"/>
        <rFont val="Times New Roman"/>
        <family val="1"/>
      </rPr>
      <t>(904±905±906±907±908±909-910+911)</t>
    </r>
  </si>
  <si>
    <t>15. Ponovo iskazano stanje na dan 31. 12. 2020,</t>
  </si>
  <si>
    <r>
      <t xml:space="preserve">odnosno 01. 01. 2021. godine </t>
    </r>
    <r>
      <rPr>
        <i/>
        <sz val="10"/>
        <rFont val="Times New Roman"/>
        <family val="1"/>
      </rPr>
      <t>(912±913±914)</t>
    </r>
  </si>
  <si>
    <t xml:space="preserve">23. Stanje na dan 30.06.2021 godine </t>
  </si>
  <si>
    <t>Haris Jahić                                                                                                                                  Mirzet Ribić                                                                                Edis Boloban</t>
  </si>
  <si>
    <t>Edin Dizdar - Predsjednik; (član od 25.03. do 27.05.21)
Bernadin Alagić - član; (Predjsednik od 25.03.
Mirna Sijerčić - član(do 27.05.);
Vedad Tuzović - član                                                         Nedim Rizvanović - član                                                 Madžid Avdagić - član; (od 27.05.)                                 Samir Telibečirovič - član (od 27.05.)</t>
  </si>
  <si>
    <t xml:space="preserve">NO: Edin Dizdar - Predsjednik (do 25.03. od 25.03. Član, do 27.05.) 0 (na početku perioda) i 0 (na kraju perioda); 
Bernadin Alagić - član (Predsjednik od 25.03.) 0 i 0;
Mirna Sijerčić  - član 1.845 i 1.845 (član do 27.05.); 
Vedad Tuzović - član 1000 i 1.000;                                               Nedim Rizvanović - član 0 i 0;                                       Madžid Avdagić - član 0 i 0 (član od 27.05.)                 Samir Telibečirović - član 1.077 i 1.077 (član od 27.05.)
UPRAVA:  Nedim Uzunović - Direktor 43.450 i 43.450;
Adnan Hadžić - Izvršni direktor za finansije 23.000 i 23.000;                                                                                 Mirela Spahić - Izvršni direktor za operacije 19.000 i 19.000                                                                                                                                                                                            </t>
  </si>
  <si>
    <t>Elvira Šabić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</si>
</sst>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n"/>
    <numFmt numFmtId="165" formatCode="_(* #,##0_);_(* \(#,##0\);_(* &quot;-&quot;??_);_(@_)"/>
  </numFmts>
  <fonts count="11">
    <font>
      <sz val="10"/>
      <name val="CRO_Dutch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  <charset val="238"/>
    </font>
    <font>
      <i/>
      <sz val="10"/>
      <name val="CRO_Dutch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CRO_Dutch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49">
    <xf numFmtId="0" fontId="0" fillId="0" borderId="0" xfId="0"/>
    <xf numFmtId="0" fontId="3" fillId="0" borderId="0" xfId="1" applyFont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3" fillId="0" borderId="0" xfId="0" applyFont="1" applyAlignme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1" applyFont="1" applyAlignment="1"/>
    <xf numFmtId="0" fontId="3" fillId="2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4" fillId="0" borderId="2" xfId="1" applyFont="1" applyBorder="1"/>
    <xf numFmtId="0" fontId="3" fillId="0" borderId="3" xfId="1" applyFont="1" applyBorder="1" applyAlignment="1">
      <alignment horizontal="left" vertical="center"/>
    </xf>
    <xf numFmtId="0" fontId="4" fillId="0" borderId="3" xfId="1" applyFont="1" applyBorder="1"/>
    <xf numFmtId="0" fontId="4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3" fontId="4" fillId="0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5" xfId="1" applyFont="1" applyBorder="1" applyAlignment="1">
      <alignment horizontal="center" vertical="center" wrapText="1"/>
    </xf>
    <xf numFmtId="0" fontId="3" fillId="0" borderId="6" xfId="1" applyFont="1" applyBorder="1"/>
    <xf numFmtId="0" fontId="5" fillId="0" borderId="0" xfId="2" applyNumberFormat="1" applyFont="1" applyAlignment="1">
      <alignment vertical="center"/>
    </xf>
    <xf numFmtId="0" fontId="3" fillId="0" borderId="0" xfId="1" applyFont="1" applyBorder="1"/>
    <xf numFmtId="0" fontId="4" fillId="0" borderId="6" xfId="1" applyFont="1" applyBorder="1" applyAlignment="1">
      <alignment horizontal="center" wrapText="1"/>
    </xf>
    <xf numFmtId="0" fontId="4" fillId="0" borderId="0" xfId="1" applyFont="1" applyBorder="1"/>
    <xf numFmtId="0" fontId="3" fillId="0" borderId="0" xfId="1" applyFont="1" applyAlignment="1">
      <alignment wrapText="1"/>
    </xf>
    <xf numFmtId="0" fontId="4" fillId="0" borderId="0" xfId="0" applyFont="1"/>
    <xf numFmtId="0" fontId="3" fillId="0" borderId="7" xfId="1" applyFont="1" applyFill="1" applyBorder="1" applyAlignment="1">
      <alignment horizontal="right"/>
    </xf>
    <xf numFmtId="0" fontId="3" fillId="0" borderId="0" xfId="0" applyFont="1"/>
    <xf numFmtId="0" fontId="4" fillId="0" borderId="7" xfId="0" applyFont="1" applyFill="1" applyBorder="1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/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right" vertical="top" wrapText="1"/>
    </xf>
    <xf numFmtId="16" fontId="4" fillId="0" borderId="7" xfId="0" applyNumberFormat="1" applyFont="1" applyBorder="1" applyAlignment="1">
      <alignment horizontal="center" vertical="top" wrapText="1"/>
    </xf>
    <xf numFmtId="3" fontId="4" fillId="0" borderId="0" xfId="0" applyNumberFormat="1" applyFont="1"/>
    <xf numFmtId="0" fontId="4" fillId="0" borderId="7" xfId="0" applyFont="1" applyBorder="1" applyAlignment="1">
      <alignment vertical="top" wrapText="1"/>
    </xf>
    <xf numFmtId="3" fontId="7" fillId="0" borderId="7" xfId="0" applyNumberFormat="1" applyFont="1" applyBorder="1" applyAlignment="1">
      <alignment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8" xfId="1" applyFont="1" applyFill="1" applyBorder="1" applyAlignment="1">
      <alignment horizontal="right"/>
    </xf>
    <xf numFmtId="0" fontId="4" fillId="3" borderId="8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top" wrapText="1"/>
    </xf>
    <xf numFmtId="164" fontId="7" fillId="0" borderId="7" xfId="0" applyNumberFormat="1" applyFont="1" applyBorder="1" applyAlignment="1">
      <alignment horizontal="right" vertical="top" wrapText="1"/>
    </xf>
    <xf numFmtId="49" fontId="4" fillId="0" borderId="7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right" vertical="top" wrapText="1"/>
    </xf>
    <xf numFmtId="164" fontId="8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vertical="top" wrapText="1"/>
    </xf>
    <xf numFmtId="164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165" fontId="7" fillId="0" borderId="7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justify" vertical="top" wrapText="1"/>
    </xf>
    <xf numFmtId="165" fontId="4" fillId="4" borderId="7" xfId="0" applyNumberFormat="1" applyFont="1" applyFill="1" applyBorder="1" applyAlignment="1">
      <alignment horizontal="right" vertical="top" wrapText="1"/>
    </xf>
    <xf numFmtId="165" fontId="8" fillId="0" borderId="7" xfId="0" applyNumberFormat="1" applyFont="1" applyBorder="1" applyAlignment="1">
      <alignment horizontal="right" vertical="top" wrapText="1"/>
    </xf>
    <xf numFmtId="0" fontId="3" fillId="0" borderId="0" xfId="1" applyFont="1" applyFill="1" applyBorder="1" applyAlignment="1">
      <alignment horizontal="right"/>
    </xf>
    <xf numFmtId="0" fontId="4" fillId="0" borderId="7" xfId="0" applyFont="1" applyBorder="1"/>
    <xf numFmtId="0" fontId="4" fillId="0" borderId="7" xfId="0" applyFont="1" applyBorder="1" applyAlignment="1">
      <alignment horizontal="center" vertical="top" textRotation="90" wrapText="1"/>
    </xf>
    <xf numFmtId="0" fontId="4" fillId="0" borderId="7" xfId="0" applyFont="1" applyBorder="1" applyAlignment="1">
      <alignment vertical="top" textRotation="90" wrapText="1"/>
    </xf>
    <xf numFmtId="3" fontId="4" fillId="0" borderId="7" xfId="0" applyNumberFormat="1" applyFont="1" applyBorder="1" applyAlignment="1">
      <alignment vertical="top" wrapText="1"/>
    </xf>
    <xf numFmtId="165" fontId="4" fillId="0" borderId="0" xfId="0" applyNumberFormat="1" applyFont="1"/>
    <xf numFmtId="0" fontId="4" fillId="0" borderId="0" xfId="0" applyFont="1" applyFill="1" applyBorder="1" applyAlignment="1">
      <alignment vertical="top" wrapText="1"/>
    </xf>
    <xf numFmtId="0" fontId="3" fillId="2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justify" vertical="top" wrapText="1"/>
    </xf>
    <xf numFmtId="0" fontId="4" fillId="0" borderId="7" xfId="1" applyFont="1" applyBorder="1"/>
    <xf numFmtId="0" fontId="3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right"/>
    </xf>
    <xf numFmtId="0" fontId="3" fillId="0" borderId="6" xfId="1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164" fontId="4" fillId="0" borderId="0" xfId="0" applyNumberFormat="1" applyFont="1"/>
    <xf numFmtId="0" fontId="4" fillId="0" borderId="0" xfId="0" applyFont="1" applyAlignment="1">
      <alignment horizontal="center"/>
    </xf>
    <xf numFmtId="49" fontId="4" fillId="0" borderId="4" xfId="1" applyNumberFormat="1" applyFont="1" applyBorder="1" applyAlignment="1">
      <alignment horizontal="center" vertical="center" wrapText="1"/>
    </xf>
    <xf numFmtId="4" fontId="4" fillId="0" borderId="0" xfId="1" applyNumberFormat="1" applyFont="1"/>
    <xf numFmtId="3" fontId="7" fillId="0" borderId="7" xfId="0" applyNumberFormat="1" applyFont="1" applyBorder="1" applyAlignment="1">
      <alignment horizontal="right" vertical="top" wrapText="1"/>
    </xf>
    <xf numFmtId="0" fontId="7" fillId="0" borderId="7" xfId="0" applyFont="1" applyBorder="1" applyAlignment="1">
      <alignment horizontal="right" vertical="top" wrapText="1"/>
    </xf>
    <xf numFmtId="0" fontId="4" fillId="4" borderId="3" xfId="1" applyFont="1" applyFill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 wrapText="1"/>
    </xf>
    <xf numFmtId="0" fontId="8" fillId="0" borderId="0" xfId="0" applyFont="1" applyBorder="1"/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Border="1"/>
    <xf numFmtId="0" fontId="4" fillId="0" borderId="15" xfId="0" applyFont="1" applyBorder="1"/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Border="1"/>
    <xf numFmtId="0" fontId="4" fillId="0" borderId="15" xfId="0" applyFont="1" applyBorder="1"/>
    <xf numFmtId="0" fontId="4" fillId="0" borderId="7" xfId="0" applyFont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vertical="top" wrapText="1"/>
    </xf>
    <xf numFmtId="3" fontId="4" fillId="0" borderId="7" xfId="0" applyNumberFormat="1" applyFont="1" applyBorder="1" applyAlignment="1">
      <alignment horizontal="right" vertical="top" wrapText="1"/>
    </xf>
    <xf numFmtId="3" fontId="4" fillId="0" borderId="7" xfId="0" applyNumberFormat="1" applyFont="1" applyBorder="1" applyAlignment="1">
      <alignment vertical="top" wrapText="1"/>
    </xf>
    <xf numFmtId="3" fontId="4" fillId="0" borderId="7" xfId="0" applyNumberFormat="1" applyFont="1" applyBorder="1" applyAlignment="1">
      <alignment horizontal="right" vertical="top" wrapText="1"/>
    </xf>
    <xf numFmtId="3" fontId="7" fillId="0" borderId="7" xfId="0" applyNumberFormat="1" applyFont="1" applyBorder="1" applyAlignment="1">
      <alignment vertical="top" wrapText="1"/>
    </xf>
    <xf numFmtId="165" fontId="8" fillId="0" borderId="7" xfId="0" applyNumberFormat="1" applyFont="1" applyBorder="1" applyAlignment="1">
      <alignment horizontal="right" vertical="top" wrapText="1"/>
    </xf>
    <xf numFmtId="3" fontId="7" fillId="0" borderId="7" xfId="0" applyNumberFormat="1" applyFont="1" applyBorder="1" applyAlignment="1">
      <alignment horizontal="right" vertical="top" wrapText="1"/>
    </xf>
    <xf numFmtId="0" fontId="7" fillId="0" borderId="7" xfId="0" applyFont="1" applyBorder="1" applyAlignment="1">
      <alignment horizontal="right" vertical="top" wrapText="1"/>
    </xf>
    <xf numFmtId="3" fontId="8" fillId="0" borderId="7" xfId="0" applyNumberFormat="1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 wrapText="1"/>
    </xf>
    <xf numFmtId="0" fontId="8" fillId="0" borderId="0" xfId="0" applyFont="1" applyBorder="1"/>
    <xf numFmtId="3" fontId="7" fillId="0" borderId="7" xfId="0" applyNumberFormat="1" applyFont="1" applyBorder="1"/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3" fontId="7" fillId="0" borderId="8" xfId="0" applyNumberFormat="1" applyFont="1" applyBorder="1" applyAlignment="1">
      <alignment horizontal="right" vertical="top" wrapText="1"/>
    </xf>
    <xf numFmtId="3" fontId="7" fillId="0" borderId="5" xfId="0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0" xfId="0" applyFont="1" applyBorder="1"/>
    <xf numFmtId="0" fontId="4" fillId="0" borderId="0" xfId="0" applyFont="1" applyBorder="1"/>
    <xf numFmtId="0" fontId="4" fillId="0" borderId="14" xfId="0" applyFont="1" applyBorder="1"/>
    <xf numFmtId="164" fontId="7" fillId="0" borderId="18" xfId="0" applyNumberFormat="1" applyFont="1" applyBorder="1" applyAlignment="1">
      <alignment wrapText="1"/>
    </xf>
    <xf numFmtId="164" fontId="7" fillId="0" borderId="21" xfId="0" applyNumberFormat="1" applyFont="1" applyBorder="1" applyAlignment="1">
      <alignment wrapText="1"/>
    </xf>
    <xf numFmtId="164" fontId="7" fillId="0" borderId="19" xfId="0" applyNumberFormat="1" applyFont="1" applyBorder="1" applyAlignment="1">
      <alignment wrapText="1"/>
    </xf>
    <xf numFmtId="0" fontId="4" fillId="0" borderId="15" xfId="0" applyFont="1" applyBorder="1"/>
    <xf numFmtId="0" fontId="4" fillId="0" borderId="16" xfId="0" applyFont="1" applyBorder="1"/>
    <xf numFmtId="164" fontId="3" fillId="0" borderId="18" xfId="0" applyNumberFormat="1" applyFont="1" applyBorder="1" applyAlignment="1">
      <alignment horizontal="center" wrapText="1"/>
    </xf>
    <xf numFmtId="164" fontId="3" fillId="0" borderId="21" xfId="0" applyNumberFormat="1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164" fontId="9" fillId="0" borderId="21" xfId="0" applyNumberFormat="1" applyFont="1" applyBorder="1" applyAlignment="1">
      <alignment horizontal="center" wrapText="1"/>
    </xf>
    <xf numFmtId="164" fontId="9" fillId="0" borderId="19" xfId="0" applyNumberFormat="1" applyFont="1" applyBorder="1" applyAlignment="1">
      <alignment horizontal="center" wrapText="1"/>
    </xf>
    <xf numFmtId="164" fontId="4" fillId="0" borderId="18" xfId="0" applyNumberFormat="1" applyFont="1" applyBorder="1" applyAlignment="1">
      <alignment wrapText="1"/>
    </xf>
    <xf numFmtId="164" fontId="4" fillId="0" borderId="21" xfId="0" applyNumberFormat="1" applyFont="1" applyBorder="1" applyAlignment="1">
      <alignment wrapText="1"/>
    </xf>
    <xf numFmtId="164" fontId="4" fillId="0" borderId="19" xfId="0" applyNumberFormat="1" applyFont="1" applyBorder="1" applyAlignment="1">
      <alignment wrapText="1"/>
    </xf>
    <xf numFmtId="165" fontId="4" fillId="0" borderId="18" xfId="0" applyNumberFormat="1" applyFont="1" applyBorder="1" applyAlignment="1">
      <alignment horizontal="right" wrapText="1"/>
    </xf>
    <xf numFmtId="165" fontId="4" fillId="0" borderId="21" xfId="0" applyNumberFormat="1" applyFont="1" applyBorder="1" applyAlignment="1">
      <alignment horizontal="right" wrapText="1"/>
    </xf>
    <xf numFmtId="165" fontId="4" fillId="0" borderId="19" xfId="0" applyNumberFormat="1" applyFont="1" applyBorder="1" applyAlignment="1">
      <alignment horizontal="right" wrapText="1"/>
    </xf>
    <xf numFmtId="165" fontId="7" fillId="0" borderId="18" xfId="0" applyNumberFormat="1" applyFont="1" applyBorder="1" applyAlignment="1">
      <alignment wrapText="1"/>
    </xf>
    <xf numFmtId="165" fontId="7" fillId="0" borderId="21" xfId="0" applyNumberFormat="1" applyFont="1" applyBorder="1" applyAlignment="1">
      <alignment wrapText="1"/>
    </xf>
    <xf numFmtId="165" fontId="7" fillId="0" borderId="19" xfId="0" applyNumberFormat="1" applyFont="1" applyBorder="1" applyAlignment="1">
      <alignment wrapText="1"/>
    </xf>
    <xf numFmtId="165" fontId="4" fillId="0" borderId="18" xfId="0" applyNumberFormat="1" applyFont="1" applyBorder="1" applyAlignment="1">
      <alignment wrapText="1"/>
    </xf>
    <xf numFmtId="165" fontId="4" fillId="0" borderId="21" xfId="0" applyNumberFormat="1" applyFont="1" applyBorder="1" applyAlignment="1">
      <alignment wrapText="1"/>
    </xf>
    <xf numFmtId="165" fontId="4" fillId="0" borderId="19" xfId="0" applyNumberFormat="1" applyFont="1" applyBorder="1" applyAlignment="1">
      <alignment wrapText="1"/>
    </xf>
    <xf numFmtId="165" fontId="4" fillId="4" borderId="18" xfId="0" applyNumberFormat="1" applyFont="1" applyFill="1" applyBorder="1" applyAlignment="1">
      <alignment wrapText="1"/>
    </xf>
    <xf numFmtId="165" fontId="4" fillId="4" borderId="21" xfId="0" applyNumberFormat="1" applyFont="1" applyFill="1" applyBorder="1" applyAlignment="1">
      <alignment wrapText="1"/>
    </xf>
    <xf numFmtId="165" fontId="4" fillId="4" borderId="19" xfId="0" applyNumberFormat="1" applyFont="1" applyFill="1" applyBorder="1" applyAlignment="1">
      <alignment wrapText="1"/>
    </xf>
    <xf numFmtId="165" fontId="7" fillId="0" borderId="18" xfId="0" applyNumberFormat="1" applyFont="1" applyBorder="1" applyAlignment="1">
      <alignment horizontal="center"/>
    </xf>
    <xf numFmtId="165" fontId="7" fillId="0" borderId="21" xfId="0" applyNumberFormat="1" applyFont="1" applyBorder="1" applyAlignment="1">
      <alignment horizontal="center"/>
    </xf>
    <xf numFmtId="165" fontId="7" fillId="0" borderId="19" xfId="0" applyNumberFormat="1" applyFont="1" applyBorder="1" applyAlignment="1">
      <alignment horizontal="center"/>
    </xf>
    <xf numFmtId="165" fontId="8" fillId="0" borderId="18" xfId="0" applyNumberFormat="1" applyFont="1" applyBorder="1" applyAlignment="1">
      <alignment wrapText="1"/>
    </xf>
    <xf numFmtId="165" fontId="8" fillId="0" borderId="21" xfId="0" applyNumberFormat="1" applyFont="1" applyBorder="1" applyAlignment="1">
      <alignment wrapText="1"/>
    </xf>
    <xf numFmtId="165" fontId="8" fillId="0" borderId="19" xfId="0" applyNumberFormat="1" applyFont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9" fontId="4" fillId="2" borderId="22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 readingOrder="1"/>
    </xf>
    <xf numFmtId="165" fontId="4" fillId="0" borderId="8" xfId="0" applyNumberFormat="1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textRotation="90" wrapText="1"/>
    </xf>
    <xf numFmtId="0" fontId="10" fillId="2" borderId="1" xfId="0" applyFont="1" applyFill="1" applyBorder="1" applyAlignment="1">
      <alignment horizontal="center"/>
    </xf>
    <xf numFmtId="0" fontId="3" fillId="0" borderId="9" xfId="1" applyFont="1" applyFill="1" applyBorder="1" applyAlignment="1">
      <alignment horizontal="right"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0" fontId="3" fillId="0" borderId="0" xfId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</cellXfs>
  <cellStyles count="5">
    <cellStyle name="Normal" xfId="0" builtinId="0"/>
    <cellStyle name="Normal 111" xfId="4" xr:uid="{00000000-0005-0000-0000-000001000000}"/>
    <cellStyle name="Normal 3" xfId="3" xr:uid="{00000000-0005-0000-0000-000002000000}"/>
    <cellStyle name="Normal_TFI-FIN" xfId="1" xr:uid="{00000000-0005-0000-0000-000003000000}"/>
    <cellStyle name="Normal_TFI-FIN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rC/Desktop/Odnosi%20sa%20investitorima/Kvartalni%20izvje&#353;taji%202016.%20godine/II%20Kvartal%202016%20godine/Polugodi&#353;nji%20obra&#269;un%202016%20KONA&#268;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  <sheetName val="XML"/>
      <sheetName val="Kontrola"/>
      <sheetName val="UnosPretGod"/>
      <sheetName val="UnosPod"/>
      <sheetName val="B.Uspjeha"/>
      <sheetName val="B.Stanja"/>
      <sheetName val="ANEKSpd"/>
      <sheetName val="P.Podaci"/>
      <sheetName val="GotTok_Direkt"/>
      <sheetName val="GotTok_Indir"/>
      <sheetName val="PromjKapitala"/>
      <sheetName val="GodIzvj"/>
      <sheetName val="Biljeske"/>
      <sheetName val="ObrZS"/>
      <sheetName val="ObrOVN"/>
      <sheetName val="ObrTZ"/>
      <sheetName val="ObrONS TK"/>
      <sheetName val="ObrP GKF"/>
      <sheetName val="AktAFIP"/>
      <sheetName val="Omot"/>
      <sheetName val="Analiza"/>
      <sheetName val="ObavRazv"/>
      <sheetName val="OdlPred"/>
      <sheetName val="OdlRaspDob ili PokrGub"/>
      <sheetName val="PorPrij"/>
      <sheetName val="PorBil"/>
      <sheetName val="GU DOB"/>
      <sheetName val="IZ DOB"/>
      <sheetName val="ZahZaPovr"/>
      <sheetName val="IzjPrenNaAkont"/>
      <sheetName val="StatAneks"/>
      <sheetName val="INV 1"/>
      <sheetName val="INV 2"/>
      <sheetName val="INV 3"/>
      <sheetName val="USL SPS-S"/>
      <sheetName val="TRG SPS-S"/>
      <sheetName val="GRAD SPS-S"/>
      <sheetName val="IND SPS-S"/>
      <sheetName val="TRG SPS-D"/>
      <sheetName val="USL SPS-D"/>
      <sheetName val="GRAD SPS-D"/>
      <sheetName val="IND SPS-D"/>
      <sheetName val="ObrONS"/>
      <sheetName val="Tabela-PK-1"/>
      <sheetName val="BU i BS SkrSema"/>
      <sheetName val="Narudzba"/>
      <sheetName val="#IDP"/>
      <sheetName val="#BU"/>
      <sheetName val="#BS_A"/>
      <sheetName val="#BS_P"/>
      <sheetName val="#ANEX"/>
      <sheetName val="#PPP"/>
      <sheetName val="#GT_1"/>
      <sheetName val="#GT_2"/>
      <sheetName val="#IPK"/>
      <sheetName val="PolGod2017"/>
    </sheetNames>
    <sheetDataSet>
      <sheetData sheetId="0">
        <row r="6">
          <cell r="C6">
            <v>2016</v>
          </cell>
        </row>
      </sheetData>
      <sheetData sheetId="1"/>
      <sheetData sheetId="2"/>
      <sheetData sheetId="3"/>
      <sheetData sheetId="4">
        <row r="3">
          <cell r="F3" t="str">
            <v>Aida Špirtović-Bakalović</v>
          </cell>
          <cell r="AB3" t="str">
            <v>4086/5</v>
          </cell>
        </row>
        <row r="8">
          <cell r="F8" t="str">
            <v>BOSNALIJEK D.D.</v>
          </cell>
        </row>
        <row r="9">
          <cell r="F9" t="str">
            <v>SARAJEVO</v>
          </cell>
        </row>
        <row r="10">
          <cell r="F10" t="str">
            <v>Sarajevo, Jukićeva broj 53</v>
          </cell>
        </row>
        <row r="14">
          <cell r="F14" t="str">
            <v>Nedim Uzunović</v>
          </cell>
        </row>
        <row r="15">
          <cell r="F15" t="str">
            <v>Proizvodnja i prodaja farmaceutskih proizvoda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opLeftCell="A16" zoomScaleNormal="100" zoomScaleSheetLayoutView="100" workbookViewId="0">
      <selection activeCell="G16" sqref="G16"/>
    </sheetView>
  </sheetViews>
  <sheetFormatPr defaultColWidth="9.140625" defaultRowHeight="12.75"/>
  <cols>
    <col min="1" max="1" width="60.5703125" style="35" customWidth="1"/>
    <col min="2" max="2" width="45.5703125" style="5" customWidth="1"/>
    <col min="3" max="3" width="9.140625" style="5"/>
    <col min="4" max="4" width="11.85546875" style="5" bestFit="1" customWidth="1"/>
    <col min="5" max="16384" width="9.140625" style="5"/>
  </cols>
  <sheetData>
    <row r="1" spans="1:8" ht="13.5">
      <c r="A1" s="1" t="s">
        <v>0</v>
      </c>
      <c r="B1" s="2" t="s">
        <v>1</v>
      </c>
      <c r="C1" s="3"/>
      <c r="D1" s="3"/>
      <c r="F1" s="6"/>
      <c r="G1" s="6"/>
      <c r="H1" s="6"/>
    </row>
    <row r="2" spans="1:8" ht="13.5">
      <c r="A2" s="7" t="s">
        <v>638</v>
      </c>
      <c r="B2" s="8" t="s">
        <v>2</v>
      </c>
      <c r="C2" s="7"/>
      <c r="D2" s="9"/>
      <c r="E2" s="9"/>
      <c r="F2" s="9"/>
      <c r="G2" s="9"/>
      <c r="H2" s="9"/>
    </row>
    <row r="3" spans="1:8" ht="14.25" thickBot="1">
      <c r="A3" s="10" t="s">
        <v>3</v>
      </c>
      <c r="B3" s="10" t="s">
        <v>4</v>
      </c>
      <c r="C3" s="9"/>
      <c r="D3" s="9"/>
      <c r="E3" s="9"/>
      <c r="F3" s="9"/>
      <c r="G3" s="9"/>
      <c r="H3" s="9"/>
    </row>
    <row r="4" spans="1:8" ht="14.25" thickTop="1">
      <c r="A4" s="11" t="s">
        <v>5</v>
      </c>
      <c r="B4" s="12"/>
    </row>
    <row r="5" spans="1:8" ht="13.5">
      <c r="A5" s="13" t="s">
        <v>6</v>
      </c>
      <c r="B5" s="14"/>
    </row>
    <row r="6" spans="1:8" ht="38.25">
      <c r="A6" s="15" t="s">
        <v>7</v>
      </c>
      <c r="B6" s="16" t="s">
        <v>8</v>
      </c>
    </row>
    <row r="7" spans="1:8">
      <c r="A7" s="17" t="s">
        <v>9</v>
      </c>
      <c r="B7" s="16" t="s">
        <v>10</v>
      </c>
    </row>
    <row r="8" spans="1:8" ht="25.5">
      <c r="A8" s="18" t="s">
        <v>11</v>
      </c>
      <c r="B8" s="16" t="s">
        <v>12</v>
      </c>
    </row>
    <row r="9" spans="1:8">
      <c r="A9" s="14" t="s">
        <v>13</v>
      </c>
      <c r="B9" s="19" t="s">
        <v>14</v>
      </c>
    </row>
    <row r="10" spans="1:8">
      <c r="A10" s="14" t="s">
        <v>15</v>
      </c>
      <c r="B10" s="16" t="s">
        <v>16</v>
      </c>
    </row>
    <row r="11" spans="1:8">
      <c r="A11" s="20" t="s">
        <v>17</v>
      </c>
      <c r="B11" s="16" t="s">
        <v>18</v>
      </c>
    </row>
    <row r="12" spans="1:8" ht="15" customHeight="1">
      <c r="A12" s="20" t="s">
        <v>19</v>
      </c>
      <c r="B12" s="109">
        <v>673</v>
      </c>
    </row>
    <row r="13" spans="1:8" ht="38.25">
      <c r="A13" s="22" t="s">
        <v>20</v>
      </c>
      <c r="B13" s="16" t="s">
        <v>637</v>
      </c>
    </row>
    <row r="14" spans="1:8">
      <c r="A14" s="20" t="s">
        <v>21</v>
      </c>
      <c r="B14" s="16"/>
    </row>
    <row r="15" spans="1:8" ht="25.5">
      <c r="A15" s="20" t="s">
        <v>22</v>
      </c>
      <c r="B15" s="16" t="s">
        <v>23</v>
      </c>
    </row>
    <row r="16" spans="1:8" ht="43.5" customHeight="1">
      <c r="A16" s="22" t="s">
        <v>24</v>
      </c>
      <c r="B16" s="16" t="s">
        <v>654</v>
      </c>
    </row>
    <row r="17" spans="1:4" ht="13.5">
      <c r="A17" s="23" t="s">
        <v>25</v>
      </c>
      <c r="B17" s="16"/>
    </row>
    <row r="18" spans="1:4" ht="102">
      <c r="A18" s="22" t="s">
        <v>26</v>
      </c>
      <c r="B18" s="16" t="s">
        <v>655</v>
      </c>
    </row>
    <row r="19" spans="1:4" ht="38.25">
      <c r="A19" s="22" t="s">
        <v>27</v>
      </c>
      <c r="B19" s="16" t="s">
        <v>630</v>
      </c>
    </row>
    <row r="20" spans="1:4" ht="191.25">
      <c r="A20" s="22" t="s">
        <v>28</v>
      </c>
      <c r="B20" s="21" t="s">
        <v>656</v>
      </c>
    </row>
    <row r="21" spans="1:4" ht="17.25" customHeight="1">
      <c r="A21" s="24" t="s">
        <v>29</v>
      </c>
      <c r="B21" s="21"/>
    </row>
    <row r="22" spans="1:4">
      <c r="A22" s="25" t="s">
        <v>30</v>
      </c>
      <c r="B22" s="26">
        <v>5503</v>
      </c>
    </row>
    <row r="23" spans="1:4" ht="51">
      <c r="A23" s="22" t="s">
        <v>31</v>
      </c>
      <c r="B23" s="21" t="s">
        <v>631</v>
      </c>
    </row>
    <row r="24" spans="1:4" ht="51">
      <c r="A24" s="22" t="s">
        <v>32</v>
      </c>
      <c r="B24" s="16" t="s">
        <v>639</v>
      </c>
    </row>
    <row r="25" spans="1:4" ht="27">
      <c r="A25" s="23" t="s">
        <v>33</v>
      </c>
      <c r="B25" s="19"/>
    </row>
    <row r="26" spans="1:4" ht="191.25">
      <c r="A26" s="25" t="s">
        <v>34</v>
      </c>
      <c r="B26" s="105" t="s">
        <v>632</v>
      </c>
    </row>
    <row r="27" spans="1:4" ht="27">
      <c r="A27" s="23" t="s">
        <v>35</v>
      </c>
      <c r="B27" s="16"/>
    </row>
    <row r="28" spans="1:4">
      <c r="A28" s="27" t="s">
        <v>36</v>
      </c>
      <c r="B28" s="16"/>
    </row>
    <row r="29" spans="1:4">
      <c r="A29" s="28" t="s">
        <v>37</v>
      </c>
      <c r="B29" s="16"/>
    </row>
    <row r="30" spans="1:4" ht="25.5">
      <c r="A30" s="22" t="s">
        <v>38</v>
      </c>
      <c r="B30" s="16" t="s">
        <v>636</v>
      </c>
    </row>
    <row r="31" spans="1:4" ht="13.5">
      <c r="A31" s="24" t="s">
        <v>39</v>
      </c>
      <c r="B31" s="16"/>
    </row>
    <row r="32" spans="1:4" ht="25.5">
      <c r="A32" s="20" t="s">
        <v>40</v>
      </c>
      <c r="B32" s="16" t="s">
        <v>640</v>
      </c>
      <c r="D32" s="106"/>
    </row>
    <row r="33" spans="1:4" ht="38.25">
      <c r="A33" s="20" t="s">
        <v>41</v>
      </c>
      <c r="B33" s="16"/>
    </row>
    <row r="34" spans="1:4" ht="38.25">
      <c r="A34" s="20" t="s">
        <v>42</v>
      </c>
      <c r="B34" s="16"/>
    </row>
    <row r="35" spans="1:4" ht="26.25" customHeight="1">
      <c r="A35" s="20" t="s">
        <v>43</v>
      </c>
      <c r="B35" s="16"/>
    </row>
    <row r="36" spans="1:4" ht="38.25">
      <c r="A36" s="29" t="s">
        <v>44</v>
      </c>
      <c r="B36" s="30"/>
      <c r="D36" s="106"/>
    </row>
    <row r="37" spans="1:4">
      <c r="B37" s="32" t="s">
        <v>45</v>
      </c>
    </row>
    <row r="38" spans="1:4" ht="13.5">
      <c r="A38" s="31" t="s">
        <v>641</v>
      </c>
      <c r="B38" s="34" t="s">
        <v>657</v>
      </c>
    </row>
    <row r="39" spans="1:4" ht="13.5">
      <c r="A39" s="33"/>
      <c r="B39" s="36" t="s">
        <v>46</v>
      </c>
    </row>
    <row r="40" spans="1:4">
      <c r="B40" s="34" t="s">
        <v>47</v>
      </c>
    </row>
  </sheetData>
  <printOptions horizontalCentered="1"/>
  <pageMargins left="0.39370078740157483" right="0.35433070866141736" top="0.70866141732283472" bottom="0.43307086614173229" header="0.43307086614173229" footer="0.51181102362204722"/>
  <pageSetup paperSize="9" scale="92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2"/>
  <sheetViews>
    <sheetView tabSelected="1" zoomScaleNormal="100" workbookViewId="0">
      <selection activeCell="M16" sqref="M16"/>
    </sheetView>
  </sheetViews>
  <sheetFormatPr defaultColWidth="9.140625" defaultRowHeight="12.75"/>
  <cols>
    <col min="1" max="1" width="14.140625" style="37" customWidth="1"/>
    <col min="2" max="2" width="15.42578125" style="37" customWidth="1"/>
    <col min="3" max="3" width="19.5703125" style="37" customWidth="1"/>
    <col min="4" max="4" width="12.7109375" style="37" customWidth="1"/>
    <col min="5" max="7" width="3.140625" style="37" customWidth="1"/>
    <col min="8" max="9" width="16.5703125" style="37" customWidth="1"/>
    <col min="10" max="10" width="6.85546875" style="37" customWidth="1"/>
    <col min="11" max="11" width="9.140625" style="37"/>
    <col min="12" max="12" width="11" style="37" bestFit="1" customWidth="1"/>
    <col min="13" max="16384" width="9.140625" style="37"/>
  </cols>
  <sheetData>
    <row r="1" spans="1:9" ht="13.5">
      <c r="A1" s="35"/>
      <c r="B1" s="2"/>
      <c r="I1" s="38" t="s">
        <v>1</v>
      </c>
    </row>
    <row r="2" spans="1:9" ht="13.5">
      <c r="A2" s="1"/>
      <c r="C2" s="39"/>
      <c r="I2" s="38" t="s">
        <v>48</v>
      </c>
    </row>
    <row r="3" spans="1:9">
      <c r="A3" s="40" t="s">
        <v>49</v>
      </c>
      <c r="B3" s="137" t="s">
        <v>50</v>
      </c>
      <c r="C3" s="138"/>
      <c r="D3" s="138"/>
      <c r="E3" s="138"/>
      <c r="F3" s="138"/>
      <c r="G3" s="138"/>
      <c r="H3" s="138"/>
      <c r="I3" s="138"/>
    </row>
    <row r="4" spans="1:9">
      <c r="A4" s="40" t="s">
        <v>51</v>
      </c>
      <c r="B4" s="137" t="s">
        <v>10</v>
      </c>
      <c r="C4" s="138"/>
      <c r="D4" s="138"/>
      <c r="E4" s="138"/>
      <c r="F4" s="138"/>
      <c r="G4" s="138"/>
      <c r="H4" s="138"/>
      <c r="I4" s="138"/>
    </row>
    <row r="5" spans="1:9">
      <c r="A5" s="40" t="s">
        <v>52</v>
      </c>
      <c r="B5" s="137" t="s">
        <v>53</v>
      </c>
      <c r="C5" s="138"/>
      <c r="D5" s="138"/>
      <c r="E5" s="138"/>
      <c r="F5" s="138"/>
      <c r="G5" s="138"/>
      <c r="H5" s="138"/>
      <c r="I5" s="138"/>
    </row>
    <row r="6" spans="1:9">
      <c r="A6" s="40" t="s">
        <v>54</v>
      </c>
      <c r="B6" s="137" t="s">
        <v>55</v>
      </c>
      <c r="C6" s="138"/>
      <c r="D6" s="138"/>
      <c r="E6" s="138"/>
      <c r="F6" s="138"/>
      <c r="G6" s="138"/>
      <c r="H6" s="138"/>
      <c r="I6" s="138"/>
    </row>
    <row r="7" spans="1:9">
      <c r="A7" s="40" t="s">
        <v>56</v>
      </c>
      <c r="B7" s="137" t="s">
        <v>55</v>
      </c>
      <c r="C7" s="138"/>
      <c r="D7" s="138"/>
      <c r="E7" s="138"/>
      <c r="F7" s="138"/>
      <c r="G7" s="138"/>
      <c r="H7" s="138"/>
      <c r="I7" s="138"/>
    </row>
    <row r="8" spans="1:9" ht="18" customHeight="1">
      <c r="A8" s="41"/>
      <c r="B8" s="41"/>
      <c r="C8" s="41"/>
      <c r="D8" s="42"/>
      <c r="E8" s="41"/>
      <c r="F8" s="41"/>
      <c r="G8" s="41"/>
      <c r="H8" s="43"/>
      <c r="I8" s="43"/>
    </row>
    <row r="9" spans="1:9" ht="12.75" hidden="1" customHeight="1">
      <c r="A9" s="41"/>
      <c r="B9" s="41"/>
      <c r="C9" s="41"/>
      <c r="D9" s="41"/>
      <c r="E9" s="41"/>
      <c r="F9" s="41"/>
      <c r="G9" s="41"/>
      <c r="H9" s="41"/>
      <c r="I9" s="41"/>
    </row>
    <row r="10" spans="1:9" ht="1.5" hidden="1" customHeight="1" thickBot="1">
      <c r="A10" s="41"/>
      <c r="B10" s="41"/>
      <c r="C10" s="41"/>
      <c r="D10" s="41"/>
      <c r="E10" s="41"/>
      <c r="F10" s="41"/>
      <c r="G10" s="41"/>
      <c r="H10" s="41"/>
      <c r="I10" s="41"/>
    </row>
    <row r="11" spans="1:9" ht="18.75" customHeight="1" thickBot="1">
      <c r="A11" s="139" t="s">
        <v>57</v>
      </c>
      <c r="B11" s="140"/>
      <c r="C11" s="140"/>
      <c r="D11" s="140"/>
      <c r="E11" s="140"/>
      <c r="F11" s="140"/>
      <c r="G11" s="140"/>
      <c r="H11" s="140"/>
      <c r="I11" s="140"/>
    </row>
    <row r="12" spans="1:9" ht="12" customHeight="1" thickTop="1">
      <c r="A12" s="145"/>
      <c r="B12" s="145"/>
      <c r="C12" s="145"/>
      <c r="D12" s="145"/>
      <c r="E12" s="145"/>
      <c r="F12" s="145"/>
      <c r="G12" s="145"/>
      <c r="H12" s="145"/>
      <c r="I12" s="145"/>
    </row>
    <row r="13" spans="1:9" ht="18.75" customHeight="1">
      <c r="C13" s="145" t="s">
        <v>638</v>
      </c>
      <c r="D13" s="145"/>
      <c r="E13" s="145"/>
      <c r="F13" s="145"/>
      <c r="G13" s="145"/>
      <c r="H13" s="44"/>
    </row>
    <row r="14" spans="1:9">
      <c r="I14" s="37" t="s">
        <v>58</v>
      </c>
    </row>
    <row r="15" spans="1:9">
      <c r="A15" s="146" t="s">
        <v>59</v>
      </c>
      <c r="B15" s="150" t="s">
        <v>60</v>
      </c>
      <c r="C15" s="151"/>
      <c r="D15" s="45" t="s">
        <v>61</v>
      </c>
      <c r="E15" s="156" t="s">
        <v>62</v>
      </c>
      <c r="F15" s="157"/>
      <c r="G15" s="158"/>
      <c r="H15" s="159" t="s">
        <v>63</v>
      </c>
      <c r="I15" s="160"/>
    </row>
    <row r="16" spans="1:9">
      <c r="A16" s="147"/>
      <c r="B16" s="152"/>
      <c r="C16" s="153"/>
      <c r="D16" s="46"/>
      <c r="E16" s="163" t="s">
        <v>64</v>
      </c>
      <c r="F16" s="164"/>
      <c r="G16" s="165"/>
      <c r="H16" s="161"/>
      <c r="I16" s="162"/>
    </row>
    <row r="17" spans="1:9">
      <c r="A17" s="148"/>
      <c r="B17" s="152"/>
      <c r="C17" s="153"/>
      <c r="D17" s="46"/>
      <c r="E17" s="166"/>
      <c r="F17" s="167"/>
      <c r="G17" s="168"/>
      <c r="H17" s="47" t="s">
        <v>65</v>
      </c>
      <c r="I17" s="48" t="s">
        <v>66</v>
      </c>
    </row>
    <row r="18" spans="1:9">
      <c r="A18" s="149"/>
      <c r="B18" s="154"/>
      <c r="C18" s="155"/>
      <c r="D18" s="49"/>
      <c r="E18" s="169"/>
      <c r="F18" s="170"/>
      <c r="G18" s="171"/>
      <c r="H18" s="50" t="s">
        <v>67</v>
      </c>
      <c r="I18" s="51" t="s">
        <v>67</v>
      </c>
    </row>
    <row r="19" spans="1:9">
      <c r="A19" s="51">
        <v>1</v>
      </c>
      <c r="B19" s="141">
        <v>2</v>
      </c>
      <c r="C19" s="141"/>
      <c r="D19" s="51">
        <v>3</v>
      </c>
      <c r="E19" s="141">
        <v>4</v>
      </c>
      <c r="F19" s="141"/>
      <c r="G19" s="141"/>
      <c r="H19" s="51">
        <v>5</v>
      </c>
      <c r="I19" s="51">
        <v>6</v>
      </c>
    </row>
    <row r="20" spans="1:9" ht="13.5">
      <c r="A20" s="52"/>
      <c r="B20" s="142" t="s">
        <v>68</v>
      </c>
      <c r="C20" s="142"/>
      <c r="D20" s="52"/>
      <c r="E20" s="143"/>
      <c r="F20" s="143"/>
      <c r="G20" s="143"/>
      <c r="H20" s="52"/>
      <c r="I20" s="52"/>
    </row>
    <row r="21" spans="1:9">
      <c r="A21" s="52"/>
      <c r="B21" s="144" t="s">
        <v>69</v>
      </c>
      <c r="C21" s="144"/>
      <c r="D21" s="52"/>
      <c r="E21" s="52"/>
      <c r="F21" s="52"/>
      <c r="G21" s="52"/>
      <c r="H21" s="53"/>
      <c r="I21" s="53"/>
    </row>
    <row r="22" spans="1:9" ht="13.5">
      <c r="A22" s="52"/>
      <c r="B22" s="142" t="s">
        <v>596</v>
      </c>
      <c r="C22" s="142"/>
      <c r="D22" s="54" t="s">
        <v>70</v>
      </c>
      <c r="E22" s="52">
        <v>2</v>
      </c>
      <c r="F22" s="52">
        <v>0</v>
      </c>
      <c r="G22" s="52">
        <v>1</v>
      </c>
      <c r="H22" s="107">
        <f>H23+H27+H31+H32</f>
        <v>48084583</v>
      </c>
      <c r="I22" s="129">
        <v>47915206</v>
      </c>
    </row>
    <row r="23" spans="1:9" ht="19.5" customHeight="1">
      <c r="A23" s="52">
        <v>60</v>
      </c>
      <c r="B23" s="144" t="s">
        <v>71</v>
      </c>
      <c r="C23" s="144"/>
      <c r="D23" s="52"/>
      <c r="E23" s="52">
        <v>2</v>
      </c>
      <c r="F23" s="52">
        <v>0</v>
      </c>
      <c r="G23" s="52">
        <v>2</v>
      </c>
      <c r="H23" s="110">
        <f>SUM(H24:H26)</f>
        <v>562745</v>
      </c>
      <c r="I23" s="131">
        <v>158290</v>
      </c>
    </row>
    <row r="24" spans="1:9" ht="29.25" customHeight="1">
      <c r="A24" s="52">
        <v>600</v>
      </c>
      <c r="B24" s="144" t="s">
        <v>72</v>
      </c>
      <c r="C24" s="144"/>
      <c r="D24" s="52"/>
      <c r="E24" s="52">
        <v>2</v>
      </c>
      <c r="F24" s="52">
        <v>0</v>
      </c>
      <c r="G24" s="52">
        <v>3</v>
      </c>
      <c r="H24" s="110">
        <v>0</v>
      </c>
      <c r="I24" s="131">
        <v>0</v>
      </c>
    </row>
    <row r="25" spans="1:9" ht="27.75" customHeight="1">
      <c r="A25" s="52">
        <v>601</v>
      </c>
      <c r="B25" s="144" t="s">
        <v>73</v>
      </c>
      <c r="C25" s="144"/>
      <c r="D25" s="52" t="s">
        <v>74</v>
      </c>
      <c r="E25" s="52">
        <v>2</v>
      </c>
      <c r="F25" s="52">
        <v>0</v>
      </c>
      <c r="G25" s="52">
        <v>4</v>
      </c>
      <c r="H25" s="110">
        <v>562745</v>
      </c>
      <c r="I25" s="131">
        <v>158290</v>
      </c>
    </row>
    <row r="26" spans="1:9" ht="28.5" customHeight="1">
      <c r="A26" s="52">
        <v>602</v>
      </c>
      <c r="B26" s="144" t="s">
        <v>75</v>
      </c>
      <c r="C26" s="144"/>
      <c r="D26" s="52"/>
      <c r="E26" s="52">
        <v>2</v>
      </c>
      <c r="F26" s="52">
        <v>0</v>
      </c>
      <c r="G26" s="52">
        <v>5</v>
      </c>
      <c r="H26" s="110">
        <v>0</v>
      </c>
      <c r="I26" s="131">
        <v>0</v>
      </c>
    </row>
    <row r="27" spans="1:9" ht="26.25" customHeight="1">
      <c r="A27" s="52">
        <v>61</v>
      </c>
      <c r="B27" s="144" t="s">
        <v>76</v>
      </c>
      <c r="C27" s="144"/>
      <c r="D27" s="52"/>
      <c r="E27" s="52">
        <v>2</v>
      </c>
      <c r="F27" s="52">
        <v>0</v>
      </c>
      <c r="G27" s="52">
        <v>6</v>
      </c>
      <c r="H27" s="110">
        <f>SUM(H28:H30)</f>
        <v>47246095</v>
      </c>
      <c r="I27" s="131">
        <v>46921936</v>
      </c>
    </row>
    <row r="28" spans="1:9" ht="28.5" customHeight="1">
      <c r="A28" s="52">
        <v>610</v>
      </c>
      <c r="B28" s="144" t="s">
        <v>77</v>
      </c>
      <c r="C28" s="144"/>
      <c r="D28" s="52"/>
      <c r="E28" s="52">
        <v>2</v>
      </c>
      <c r="F28" s="52">
        <v>0</v>
      </c>
      <c r="G28" s="52">
        <v>7</v>
      </c>
      <c r="H28" s="110">
        <v>0</v>
      </c>
      <c r="I28" s="131">
        <v>0</v>
      </c>
    </row>
    <row r="29" spans="1:9" ht="25.5" customHeight="1">
      <c r="A29" s="52">
        <v>611</v>
      </c>
      <c r="B29" s="144" t="s">
        <v>78</v>
      </c>
      <c r="C29" s="144"/>
      <c r="D29" s="52" t="s">
        <v>79</v>
      </c>
      <c r="E29" s="52">
        <v>2</v>
      </c>
      <c r="F29" s="52">
        <v>0</v>
      </c>
      <c r="G29" s="52">
        <v>8</v>
      </c>
      <c r="H29" s="110">
        <v>20792262</v>
      </c>
      <c r="I29" s="131">
        <v>18391778</v>
      </c>
    </row>
    <row r="30" spans="1:9" ht="27" customHeight="1">
      <c r="A30" s="52">
        <v>612</v>
      </c>
      <c r="B30" s="144" t="s">
        <v>80</v>
      </c>
      <c r="C30" s="144"/>
      <c r="D30" s="52" t="s">
        <v>81</v>
      </c>
      <c r="E30" s="52">
        <v>2</v>
      </c>
      <c r="F30" s="52">
        <v>0</v>
      </c>
      <c r="G30" s="52">
        <v>9</v>
      </c>
      <c r="H30" s="110">
        <v>26453833</v>
      </c>
      <c r="I30" s="131">
        <v>28530158</v>
      </c>
    </row>
    <row r="31" spans="1:9" ht="28.5" customHeight="1">
      <c r="A31" s="52">
        <v>62</v>
      </c>
      <c r="B31" s="144" t="s">
        <v>82</v>
      </c>
      <c r="C31" s="144"/>
      <c r="D31" s="52"/>
      <c r="E31" s="52">
        <v>2</v>
      </c>
      <c r="F31" s="52">
        <v>1</v>
      </c>
      <c r="G31" s="52">
        <v>0</v>
      </c>
      <c r="H31" s="110">
        <v>0</v>
      </c>
      <c r="I31" s="131">
        <v>0</v>
      </c>
    </row>
    <row r="32" spans="1:9" ht="18.75" customHeight="1">
      <c r="A32" s="52">
        <v>65</v>
      </c>
      <c r="B32" s="144" t="s">
        <v>83</v>
      </c>
      <c r="C32" s="144"/>
      <c r="D32" s="52"/>
      <c r="E32" s="52">
        <v>2</v>
      </c>
      <c r="F32" s="52">
        <v>1</v>
      </c>
      <c r="G32" s="52">
        <v>1</v>
      </c>
      <c r="H32" s="110">
        <v>275743</v>
      </c>
      <c r="I32" s="131">
        <v>834980</v>
      </c>
    </row>
    <row r="33" spans="1:9" ht="39" customHeight="1">
      <c r="A33" s="52"/>
      <c r="B33" s="142" t="s">
        <v>597</v>
      </c>
      <c r="C33" s="142"/>
      <c r="D33" s="52"/>
      <c r="E33" s="52">
        <v>2</v>
      </c>
      <c r="F33" s="52">
        <v>1</v>
      </c>
      <c r="G33" s="52">
        <v>2</v>
      </c>
      <c r="H33" s="107">
        <f>H34+H35+H36+H40+H41+H42+H43-H44+H45</f>
        <v>50432540</v>
      </c>
      <c r="I33" s="129">
        <v>49031194</v>
      </c>
    </row>
    <row r="34" spans="1:9">
      <c r="A34" s="52">
        <v>50</v>
      </c>
      <c r="B34" s="144" t="s">
        <v>84</v>
      </c>
      <c r="C34" s="144"/>
      <c r="D34" s="52" t="s">
        <v>85</v>
      </c>
      <c r="E34" s="52">
        <v>2</v>
      </c>
      <c r="F34" s="52">
        <v>1</v>
      </c>
      <c r="G34" s="52">
        <v>3</v>
      </c>
      <c r="H34" s="110">
        <v>360423</v>
      </c>
      <c r="I34" s="131">
        <v>122015</v>
      </c>
    </row>
    <row r="35" spans="1:9">
      <c r="A35" s="52">
        <v>51</v>
      </c>
      <c r="B35" s="144" t="s">
        <v>86</v>
      </c>
      <c r="C35" s="144"/>
      <c r="D35" s="52" t="s">
        <v>87</v>
      </c>
      <c r="E35" s="52">
        <v>2</v>
      </c>
      <c r="F35" s="52">
        <v>1</v>
      </c>
      <c r="G35" s="52">
        <v>4</v>
      </c>
      <c r="H35" s="110">
        <v>15248423</v>
      </c>
      <c r="I35" s="131">
        <v>14872977</v>
      </c>
    </row>
    <row r="36" spans="1:9" ht="27" customHeight="1">
      <c r="A36" s="52">
        <v>52</v>
      </c>
      <c r="B36" s="144" t="s">
        <v>88</v>
      </c>
      <c r="C36" s="144"/>
      <c r="D36" s="52"/>
      <c r="E36" s="52">
        <v>2</v>
      </c>
      <c r="F36" s="52">
        <v>1</v>
      </c>
      <c r="G36" s="52">
        <v>5</v>
      </c>
      <c r="H36" s="110">
        <f>+H37+H38+H39</f>
        <v>17844198</v>
      </c>
      <c r="I36" s="131">
        <v>17273522</v>
      </c>
    </row>
    <row r="37" spans="1:9" ht="26.25" customHeight="1">
      <c r="A37" s="52" t="s">
        <v>89</v>
      </c>
      <c r="B37" s="144" t="s">
        <v>90</v>
      </c>
      <c r="C37" s="144"/>
      <c r="D37" s="52" t="s">
        <v>91</v>
      </c>
      <c r="E37" s="52">
        <v>2</v>
      </c>
      <c r="F37" s="52">
        <v>1</v>
      </c>
      <c r="G37" s="52">
        <v>6</v>
      </c>
      <c r="H37" s="110">
        <v>11159356</v>
      </c>
      <c r="I37" s="131">
        <v>11611111</v>
      </c>
    </row>
    <row r="38" spans="1:9" ht="26.25" customHeight="1">
      <c r="A38" s="52" t="s">
        <v>92</v>
      </c>
      <c r="B38" s="144" t="s">
        <v>93</v>
      </c>
      <c r="C38" s="144"/>
      <c r="D38" s="52"/>
      <c r="E38" s="52">
        <v>2</v>
      </c>
      <c r="F38" s="52">
        <v>1</v>
      </c>
      <c r="G38" s="52">
        <v>7</v>
      </c>
      <c r="H38" s="110">
        <v>2492701</v>
      </c>
      <c r="I38" s="131">
        <v>1332297</v>
      </c>
    </row>
    <row r="39" spans="1:9" ht="27.75" customHeight="1">
      <c r="A39" s="52" t="s">
        <v>94</v>
      </c>
      <c r="B39" s="144" t="s">
        <v>95</v>
      </c>
      <c r="C39" s="144"/>
      <c r="D39" s="52"/>
      <c r="E39" s="52">
        <v>2</v>
      </c>
      <c r="F39" s="52">
        <v>1</v>
      </c>
      <c r="G39" s="52">
        <v>8</v>
      </c>
      <c r="H39" s="110">
        <v>4192141</v>
      </c>
      <c r="I39" s="131">
        <v>4330114</v>
      </c>
    </row>
    <row r="40" spans="1:9" ht="19.5" customHeight="1">
      <c r="A40" s="52">
        <v>53</v>
      </c>
      <c r="B40" s="144" t="s">
        <v>96</v>
      </c>
      <c r="C40" s="144"/>
      <c r="D40" s="52" t="s">
        <v>97</v>
      </c>
      <c r="E40" s="52">
        <v>2</v>
      </c>
      <c r="F40" s="52">
        <v>1</v>
      </c>
      <c r="G40" s="52">
        <v>9</v>
      </c>
      <c r="H40" s="110">
        <v>8655438</v>
      </c>
      <c r="I40" s="131">
        <v>8821875</v>
      </c>
    </row>
    <row r="41" spans="1:9" ht="12.75" customHeight="1">
      <c r="A41" s="52" t="s">
        <v>98</v>
      </c>
      <c r="B41" s="144" t="s">
        <v>99</v>
      </c>
      <c r="C41" s="144"/>
      <c r="D41" s="52" t="s">
        <v>100</v>
      </c>
      <c r="E41" s="52">
        <v>2</v>
      </c>
      <c r="F41" s="52">
        <v>2</v>
      </c>
      <c r="G41" s="52">
        <v>0</v>
      </c>
      <c r="H41" s="110">
        <v>7944888</v>
      </c>
      <c r="I41" s="131">
        <v>5980771</v>
      </c>
    </row>
    <row r="42" spans="1:9" ht="12.75" customHeight="1">
      <c r="A42" s="52" t="s">
        <v>101</v>
      </c>
      <c r="B42" s="144" t="s">
        <v>102</v>
      </c>
      <c r="C42" s="144"/>
      <c r="D42" s="52"/>
      <c r="E42" s="52">
        <v>2</v>
      </c>
      <c r="F42" s="52">
        <v>2</v>
      </c>
      <c r="G42" s="52">
        <v>1</v>
      </c>
      <c r="H42" s="110">
        <v>0</v>
      </c>
      <c r="I42" s="131">
        <v>0</v>
      </c>
    </row>
    <row r="43" spans="1:9" ht="14.25" customHeight="1">
      <c r="A43" s="52">
        <v>55</v>
      </c>
      <c r="B43" s="144" t="s">
        <v>103</v>
      </c>
      <c r="C43" s="144"/>
      <c r="D43" s="52" t="s">
        <v>104</v>
      </c>
      <c r="E43" s="52">
        <v>2</v>
      </c>
      <c r="F43" s="52">
        <v>2</v>
      </c>
      <c r="G43" s="52">
        <v>2</v>
      </c>
      <c r="H43" s="110">
        <v>4923671</v>
      </c>
      <c r="I43" s="131">
        <v>4946050</v>
      </c>
    </row>
    <row r="44" spans="1:9" ht="25.5">
      <c r="A44" s="52" t="s">
        <v>105</v>
      </c>
      <c r="B44" s="144" t="s">
        <v>106</v>
      </c>
      <c r="C44" s="144"/>
      <c r="D44" s="52"/>
      <c r="E44" s="52">
        <v>2</v>
      </c>
      <c r="F44" s="52">
        <v>2</v>
      </c>
      <c r="G44" s="52">
        <v>3</v>
      </c>
      <c r="H44" s="110">
        <v>4544501</v>
      </c>
      <c r="I44" s="131">
        <v>2986016</v>
      </c>
    </row>
    <row r="45" spans="1:9" ht="30" customHeight="1">
      <c r="A45" s="52" t="s">
        <v>107</v>
      </c>
      <c r="B45" s="144" t="s">
        <v>108</v>
      </c>
      <c r="C45" s="144"/>
      <c r="D45" s="52"/>
      <c r="E45" s="52">
        <v>2</v>
      </c>
      <c r="F45" s="52">
        <v>2</v>
      </c>
      <c r="G45" s="56">
        <v>4</v>
      </c>
      <c r="H45" s="110">
        <v>0</v>
      </c>
      <c r="I45" s="131">
        <v>0</v>
      </c>
    </row>
    <row r="46" spans="1:9" ht="15.75" customHeight="1">
      <c r="A46" s="52"/>
      <c r="B46" s="142" t="s">
        <v>598</v>
      </c>
      <c r="C46" s="142"/>
      <c r="D46" s="52"/>
      <c r="E46" s="52">
        <v>2</v>
      </c>
      <c r="F46" s="52">
        <v>2</v>
      </c>
      <c r="G46" s="52">
        <v>5</v>
      </c>
      <c r="H46" s="107"/>
      <c r="I46" s="129">
        <v>0</v>
      </c>
    </row>
    <row r="47" spans="1:9" ht="15.75" customHeight="1">
      <c r="A47" s="52"/>
      <c r="B47" s="142" t="s">
        <v>599</v>
      </c>
      <c r="C47" s="142"/>
      <c r="D47" s="52"/>
      <c r="E47" s="52">
        <v>2</v>
      </c>
      <c r="F47" s="52">
        <v>2</v>
      </c>
      <c r="G47" s="52">
        <v>6</v>
      </c>
      <c r="H47" s="107">
        <f>+H33-H22</f>
        <v>2347957</v>
      </c>
      <c r="I47" s="129">
        <v>1115988</v>
      </c>
    </row>
    <row r="48" spans="1:9">
      <c r="A48" s="52"/>
      <c r="B48" s="144" t="s">
        <v>109</v>
      </c>
      <c r="C48" s="144"/>
      <c r="D48" s="52"/>
      <c r="E48" s="52"/>
      <c r="F48" s="52"/>
      <c r="G48" s="56"/>
      <c r="H48" s="111"/>
      <c r="I48" s="132"/>
    </row>
    <row r="49" spans="1:9" ht="13.5">
      <c r="A49" s="52">
        <v>66</v>
      </c>
      <c r="B49" s="142" t="s">
        <v>600</v>
      </c>
      <c r="C49" s="142"/>
      <c r="D49" s="52"/>
      <c r="E49" s="52">
        <v>2</v>
      </c>
      <c r="F49" s="52">
        <v>2</v>
      </c>
      <c r="G49" s="56">
        <v>7</v>
      </c>
      <c r="H49" s="107">
        <f>H50+H51+H52+H53+H54+H55</f>
        <v>6691578</v>
      </c>
      <c r="I49" s="129">
        <v>2295560</v>
      </c>
    </row>
    <row r="50" spans="1:9" ht="26.25" customHeight="1">
      <c r="A50" s="52">
        <v>660</v>
      </c>
      <c r="B50" s="144" t="s">
        <v>110</v>
      </c>
      <c r="C50" s="144"/>
      <c r="D50" s="52"/>
      <c r="E50" s="52">
        <v>2</v>
      </c>
      <c r="F50" s="52">
        <v>2</v>
      </c>
      <c r="G50" s="56">
        <v>8</v>
      </c>
      <c r="H50" s="110">
        <v>0</v>
      </c>
      <c r="I50" s="131">
        <v>0</v>
      </c>
    </row>
    <row r="51" spans="1:9" ht="15.75" customHeight="1">
      <c r="A51" s="52">
        <v>661</v>
      </c>
      <c r="B51" s="144" t="s">
        <v>111</v>
      </c>
      <c r="C51" s="144"/>
      <c r="D51" s="52"/>
      <c r="E51" s="52">
        <v>2</v>
      </c>
      <c r="F51" s="52">
        <v>2</v>
      </c>
      <c r="G51" s="52">
        <v>9</v>
      </c>
      <c r="H51" s="110">
        <v>73990</v>
      </c>
      <c r="I51" s="131">
        <v>63522</v>
      </c>
    </row>
    <row r="52" spans="1:9">
      <c r="A52" s="52">
        <v>662</v>
      </c>
      <c r="B52" s="144" t="s">
        <v>112</v>
      </c>
      <c r="C52" s="144"/>
      <c r="D52" s="52"/>
      <c r="E52" s="52">
        <v>2</v>
      </c>
      <c r="F52" s="52">
        <v>3</v>
      </c>
      <c r="G52" s="52">
        <v>0</v>
      </c>
      <c r="H52" s="110">
        <v>6426945</v>
      </c>
      <c r="I52" s="131">
        <v>2223247</v>
      </c>
    </row>
    <row r="53" spans="1:9">
      <c r="A53" s="52">
        <v>663</v>
      </c>
      <c r="B53" s="144" t="s">
        <v>113</v>
      </c>
      <c r="C53" s="144"/>
      <c r="D53" s="52"/>
      <c r="E53" s="52">
        <v>2</v>
      </c>
      <c r="F53" s="52">
        <v>3</v>
      </c>
      <c r="G53" s="52">
        <v>1</v>
      </c>
      <c r="H53" s="110">
        <v>0</v>
      </c>
      <c r="I53" s="131">
        <v>0</v>
      </c>
    </row>
    <row r="54" spans="1:9" ht="26.25" customHeight="1">
      <c r="A54" s="52">
        <v>664</v>
      </c>
      <c r="B54" s="144" t="s">
        <v>114</v>
      </c>
      <c r="C54" s="144"/>
      <c r="D54" s="52"/>
      <c r="E54" s="52">
        <v>2</v>
      </c>
      <c r="F54" s="52">
        <v>3</v>
      </c>
      <c r="G54" s="52">
        <v>2</v>
      </c>
      <c r="H54" s="110">
        <v>0</v>
      </c>
      <c r="I54" s="131">
        <v>0</v>
      </c>
    </row>
    <row r="55" spans="1:9">
      <c r="A55" s="52">
        <v>669</v>
      </c>
      <c r="B55" s="144" t="s">
        <v>115</v>
      </c>
      <c r="C55" s="144"/>
      <c r="D55" s="52"/>
      <c r="E55" s="52">
        <v>2</v>
      </c>
      <c r="F55" s="52">
        <v>3</v>
      </c>
      <c r="G55" s="52">
        <v>3</v>
      </c>
      <c r="H55" s="110">
        <v>190643</v>
      </c>
      <c r="I55" s="131">
        <v>8791</v>
      </c>
    </row>
    <row r="56" spans="1:9" ht="13.5">
      <c r="A56" s="52">
        <v>56</v>
      </c>
      <c r="B56" s="142" t="s">
        <v>601</v>
      </c>
      <c r="C56" s="142"/>
      <c r="D56" s="52"/>
      <c r="E56" s="52">
        <v>2</v>
      </c>
      <c r="F56" s="52">
        <v>3</v>
      </c>
      <c r="G56" s="52">
        <v>4</v>
      </c>
      <c r="H56" s="107">
        <f>H57+H58+H59+H60+H61</f>
        <v>2544937</v>
      </c>
      <c r="I56" s="129">
        <v>8133532</v>
      </c>
    </row>
    <row r="57" spans="1:9" ht="25.5" customHeight="1">
      <c r="A57" s="52">
        <v>560</v>
      </c>
      <c r="B57" s="144" t="s">
        <v>116</v>
      </c>
      <c r="C57" s="144"/>
      <c r="D57" s="52"/>
      <c r="E57" s="52">
        <v>2</v>
      </c>
      <c r="F57" s="52">
        <v>3</v>
      </c>
      <c r="G57" s="52">
        <v>5</v>
      </c>
      <c r="H57" s="110">
        <v>0</v>
      </c>
      <c r="I57" s="131">
        <v>0</v>
      </c>
    </row>
    <row r="58" spans="1:9">
      <c r="A58" s="52">
        <v>561</v>
      </c>
      <c r="B58" s="144" t="s">
        <v>117</v>
      </c>
      <c r="C58" s="144"/>
      <c r="D58" s="52"/>
      <c r="E58" s="52">
        <v>2</v>
      </c>
      <c r="F58" s="52">
        <v>3</v>
      </c>
      <c r="G58" s="52">
        <v>6</v>
      </c>
      <c r="H58" s="110">
        <v>952927</v>
      </c>
      <c r="I58" s="131">
        <v>896318</v>
      </c>
    </row>
    <row r="59" spans="1:9" ht="14.25" customHeight="1">
      <c r="A59" s="52">
        <v>562</v>
      </c>
      <c r="B59" s="144" t="s">
        <v>118</v>
      </c>
      <c r="C59" s="144"/>
      <c r="D59" s="52"/>
      <c r="E59" s="52">
        <v>2</v>
      </c>
      <c r="F59" s="52">
        <v>3</v>
      </c>
      <c r="G59" s="52">
        <v>7</v>
      </c>
      <c r="H59" s="110">
        <v>1592010</v>
      </c>
      <c r="I59" s="131">
        <v>7237214</v>
      </c>
    </row>
    <row r="60" spans="1:9">
      <c r="A60" s="52">
        <v>563</v>
      </c>
      <c r="B60" s="144" t="s">
        <v>119</v>
      </c>
      <c r="C60" s="144"/>
      <c r="D60" s="52"/>
      <c r="E60" s="52">
        <v>2</v>
      </c>
      <c r="F60" s="52">
        <v>3</v>
      </c>
      <c r="G60" s="52">
        <v>8</v>
      </c>
      <c r="H60" s="110">
        <v>0</v>
      </c>
      <c r="I60" s="131">
        <v>0</v>
      </c>
    </row>
    <row r="61" spans="1:9">
      <c r="A61" s="52">
        <v>569</v>
      </c>
      <c r="B61" s="144" t="s">
        <v>120</v>
      </c>
      <c r="C61" s="144"/>
      <c r="D61" s="52"/>
      <c r="E61" s="52">
        <v>2</v>
      </c>
      <c r="F61" s="52">
        <v>3</v>
      </c>
      <c r="G61" s="52">
        <v>9</v>
      </c>
      <c r="H61" s="110">
        <v>0</v>
      </c>
      <c r="I61" s="131">
        <v>0</v>
      </c>
    </row>
    <row r="62" spans="1:9" ht="29.25" customHeight="1">
      <c r="A62" s="52"/>
      <c r="B62" s="142" t="s">
        <v>602</v>
      </c>
      <c r="C62" s="142"/>
      <c r="D62" s="52"/>
      <c r="E62" s="52">
        <v>2</v>
      </c>
      <c r="F62" s="52">
        <v>4</v>
      </c>
      <c r="G62" s="52">
        <v>0</v>
      </c>
      <c r="H62" s="107">
        <f>+H49-H56</f>
        <v>4146641</v>
      </c>
      <c r="I62" s="129">
        <v>0</v>
      </c>
    </row>
    <row r="63" spans="1:9" ht="30" customHeight="1">
      <c r="A63" s="52"/>
      <c r="B63" s="142" t="s">
        <v>603</v>
      </c>
      <c r="C63" s="142"/>
      <c r="D63" s="52"/>
      <c r="E63" s="52">
        <v>2</v>
      </c>
      <c r="F63" s="52">
        <v>4</v>
      </c>
      <c r="G63" s="52">
        <v>1</v>
      </c>
      <c r="H63" s="107"/>
      <c r="I63" s="129">
        <v>5837972</v>
      </c>
    </row>
    <row r="64" spans="1:9" ht="26.25" customHeight="1">
      <c r="A64" s="52"/>
      <c r="B64" s="142" t="s">
        <v>604</v>
      </c>
      <c r="C64" s="142"/>
      <c r="D64" s="52"/>
      <c r="E64" s="52">
        <v>2</v>
      </c>
      <c r="F64" s="52">
        <v>4</v>
      </c>
      <c r="G64" s="52">
        <v>2</v>
      </c>
      <c r="H64" s="57">
        <f>+H46-H47+H62-H63</f>
        <v>1798684</v>
      </c>
      <c r="I64" s="127">
        <v>0</v>
      </c>
    </row>
    <row r="65" spans="1:9" ht="30" customHeight="1">
      <c r="A65" s="52"/>
      <c r="B65" s="142" t="s">
        <v>605</v>
      </c>
      <c r="C65" s="142"/>
      <c r="D65" s="52"/>
      <c r="E65" s="52">
        <v>2</v>
      </c>
      <c r="F65" s="52">
        <v>4</v>
      </c>
      <c r="G65" s="52">
        <v>3</v>
      </c>
      <c r="H65" s="57"/>
      <c r="I65" s="127">
        <v>6953960</v>
      </c>
    </row>
    <row r="66" spans="1:9" ht="15.75" customHeight="1">
      <c r="A66" s="52"/>
      <c r="B66" s="144" t="s">
        <v>121</v>
      </c>
      <c r="C66" s="144"/>
      <c r="D66" s="52"/>
      <c r="E66" s="52"/>
      <c r="F66" s="52"/>
      <c r="G66" s="56"/>
      <c r="H66" s="111"/>
      <c r="I66" s="132"/>
    </row>
    <row r="67" spans="1:9" ht="25.5" customHeight="1">
      <c r="A67" s="52">
        <v>67</v>
      </c>
      <c r="B67" s="142" t="s">
        <v>606</v>
      </c>
      <c r="C67" s="142"/>
      <c r="D67" s="143"/>
      <c r="E67" s="143">
        <v>2</v>
      </c>
      <c r="F67" s="143">
        <v>4</v>
      </c>
      <c r="G67" s="172">
        <v>4</v>
      </c>
      <c r="H67" s="173">
        <f>H69+H70+H71+H72+H73+H74+H75+H76+H77</f>
        <v>918343</v>
      </c>
      <c r="I67" s="173">
        <v>8836362</v>
      </c>
    </row>
    <row r="68" spans="1:9" ht="18" customHeight="1">
      <c r="A68" s="52" t="s">
        <v>122</v>
      </c>
      <c r="B68" s="142"/>
      <c r="C68" s="142"/>
      <c r="D68" s="143"/>
      <c r="E68" s="143"/>
      <c r="F68" s="143"/>
      <c r="G68" s="172"/>
      <c r="H68" s="174"/>
      <c r="I68" s="174"/>
    </row>
    <row r="69" spans="1:9" ht="16.5" customHeight="1">
      <c r="A69" s="52">
        <v>670</v>
      </c>
      <c r="B69" s="144" t="s">
        <v>123</v>
      </c>
      <c r="C69" s="144"/>
      <c r="D69" s="52"/>
      <c r="E69" s="52">
        <v>2</v>
      </c>
      <c r="F69" s="52">
        <v>4</v>
      </c>
      <c r="G69" s="52">
        <v>5</v>
      </c>
      <c r="H69" s="110">
        <v>1313</v>
      </c>
      <c r="I69" s="131">
        <v>2500</v>
      </c>
    </row>
    <row r="70" spans="1:9" ht="27" customHeight="1">
      <c r="A70" s="52">
        <v>671</v>
      </c>
      <c r="B70" s="144" t="s">
        <v>124</v>
      </c>
      <c r="C70" s="144"/>
      <c r="D70" s="52"/>
      <c r="E70" s="52">
        <v>2</v>
      </c>
      <c r="F70" s="52">
        <v>4</v>
      </c>
      <c r="G70" s="52">
        <v>6</v>
      </c>
      <c r="H70" s="110">
        <v>0</v>
      </c>
      <c r="I70" s="131">
        <v>0</v>
      </c>
    </row>
    <row r="71" spans="1:9" ht="15" customHeight="1">
      <c r="A71" s="52">
        <v>672</v>
      </c>
      <c r="B71" s="144" t="s">
        <v>125</v>
      </c>
      <c r="C71" s="144"/>
      <c r="D71" s="52"/>
      <c r="E71" s="52">
        <v>2</v>
      </c>
      <c r="F71" s="52">
        <v>4</v>
      </c>
      <c r="G71" s="52">
        <v>7</v>
      </c>
      <c r="H71" s="110">
        <v>0</v>
      </c>
      <c r="I71" s="131">
        <v>0</v>
      </c>
    </row>
    <row r="72" spans="1:9" ht="28.5" customHeight="1">
      <c r="A72" s="52">
        <v>674</v>
      </c>
      <c r="B72" s="144" t="s">
        <v>126</v>
      </c>
      <c r="C72" s="144"/>
      <c r="D72" s="52"/>
      <c r="E72" s="52">
        <v>2</v>
      </c>
      <c r="F72" s="52">
        <v>4</v>
      </c>
      <c r="G72" s="52">
        <v>8</v>
      </c>
      <c r="H72" s="110">
        <v>0</v>
      </c>
      <c r="I72" s="131">
        <v>0</v>
      </c>
    </row>
    <row r="73" spans="1:9" ht="17.25" customHeight="1">
      <c r="A73" s="52">
        <v>675</v>
      </c>
      <c r="B73" s="144" t="s">
        <v>127</v>
      </c>
      <c r="C73" s="144"/>
      <c r="D73" s="52"/>
      <c r="E73" s="52">
        <v>2</v>
      </c>
      <c r="F73" s="52">
        <v>4</v>
      </c>
      <c r="G73" s="52">
        <v>9</v>
      </c>
      <c r="H73" s="110">
        <v>542</v>
      </c>
      <c r="I73" s="131">
        <v>8456</v>
      </c>
    </row>
    <row r="74" spans="1:9" ht="15.75" customHeight="1">
      <c r="A74" s="52">
        <v>676</v>
      </c>
      <c r="B74" s="144" t="s">
        <v>128</v>
      </c>
      <c r="C74" s="144"/>
      <c r="D74" s="52"/>
      <c r="E74" s="52">
        <v>2</v>
      </c>
      <c r="F74" s="52">
        <v>5</v>
      </c>
      <c r="G74" s="52">
        <v>0</v>
      </c>
      <c r="H74" s="110">
        <v>0</v>
      </c>
      <c r="I74" s="131">
        <v>0</v>
      </c>
    </row>
    <row r="75" spans="1:9" ht="12.75" customHeight="1">
      <c r="A75" s="52">
        <v>677</v>
      </c>
      <c r="B75" s="144" t="s">
        <v>129</v>
      </c>
      <c r="C75" s="144"/>
      <c r="D75" s="52" t="s">
        <v>130</v>
      </c>
      <c r="E75" s="52">
        <v>2</v>
      </c>
      <c r="F75" s="52">
        <v>5</v>
      </c>
      <c r="G75" s="52">
        <v>1</v>
      </c>
      <c r="H75" s="110">
        <v>1830</v>
      </c>
      <c r="I75" s="131">
        <v>310584</v>
      </c>
    </row>
    <row r="76" spans="1:9" ht="25.5" customHeight="1">
      <c r="A76" s="52">
        <v>678</v>
      </c>
      <c r="B76" s="144" t="s">
        <v>131</v>
      </c>
      <c r="C76" s="144"/>
      <c r="D76" s="52"/>
      <c r="E76" s="52">
        <v>2</v>
      </c>
      <c r="F76" s="52">
        <v>5</v>
      </c>
      <c r="G76" s="52">
        <v>2</v>
      </c>
      <c r="H76" s="110">
        <v>0</v>
      </c>
      <c r="I76" s="131">
        <v>0</v>
      </c>
    </row>
    <row r="77" spans="1:9" ht="27.75" customHeight="1">
      <c r="A77" s="52">
        <v>679</v>
      </c>
      <c r="B77" s="144" t="s">
        <v>132</v>
      </c>
      <c r="C77" s="144"/>
      <c r="D77" s="52"/>
      <c r="E77" s="52">
        <v>2</v>
      </c>
      <c r="F77" s="52">
        <v>5</v>
      </c>
      <c r="G77" s="52">
        <v>3</v>
      </c>
      <c r="H77" s="110">
        <v>914658</v>
      </c>
      <c r="I77" s="131">
        <v>8514822</v>
      </c>
    </row>
    <row r="78" spans="1:9" ht="12.75" customHeight="1">
      <c r="A78" s="52">
        <v>57</v>
      </c>
      <c r="B78" s="142" t="s">
        <v>607</v>
      </c>
      <c r="C78" s="142"/>
      <c r="D78" s="143"/>
      <c r="E78" s="143">
        <v>2</v>
      </c>
      <c r="F78" s="143">
        <v>5</v>
      </c>
      <c r="G78" s="143">
        <v>4</v>
      </c>
      <c r="H78" s="173">
        <f>SUM(H80:H88)</f>
        <v>842822</v>
      </c>
      <c r="I78" s="173">
        <v>1032662</v>
      </c>
    </row>
    <row r="79" spans="1:9" ht="29.25" customHeight="1">
      <c r="A79" s="52" t="s">
        <v>133</v>
      </c>
      <c r="B79" s="142"/>
      <c r="C79" s="142"/>
      <c r="D79" s="143"/>
      <c r="E79" s="143"/>
      <c r="F79" s="143"/>
      <c r="G79" s="143"/>
      <c r="H79" s="174"/>
      <c r="I79" s="174"/>
    </row>
    <row r="80" spans="1:9" ht="27" customHeight="1">
      <c r="A80" s="52">
        <v>570</v>
      </c>
      <c r="B80" s="144" t="s">
        <v>134</v>
      </c>
      <c r="C80" s="144"/>
      <c r="D80" s="52"/>
      <c r="E80" s="52">
        <v>2</v>
      </c>
      <c r="F80" s="52">
        <v>5</v>
      </c>
      <c r="G80" s="52">
        <v>5</v>
      </c>
      <c r="H80" s="110">
        <v>2183</v>
      </c>
      <c r="I80" s="131">
        <v>198</v>
      </c>
    </row>
    <row r="81" spans="1:9" ht="27" customHeight="1">
      <c r="A81" s="52">
        <v>571</v>
      </c>
      <c r="B81" s="144" t="s">
        <v>135</v>
      </c>
      <c r="C81" s="144"/>
      <c r="D81" s="52"/>
      <c r="E81" s="52">
        <v>2</v>
      </c>
      <c r="F81" s="52">
        <v>5</v>
      </c>
      <c r="G81" s="52">
        <v>6</v>
      </c>
      <c r="H81" s="110">
        <v>0</v>
      </c>
      <c r="I81" s="131">
        <v>0</v>
      </c>
    </row>
    <row r="82" spans="1:9" ht="27" customHeight="1">
      <c r="A82" s="52">
        <v>572</v>
      </c>
      <c r="B82" s="144" t="s">
        <v>136</v>
      </c>
      <c r="C82" s="144"/>
      <c r="D82" s="52"/>
      <c r="E82" s="52">
        <v>2</v>
      </c>
      <c r="F82" s="52">
        <v>5</v>
      </c>
      <c r="G82" s="52">
        <v>7</v>
      </c>
      <c r="H82" s="110">
        <v>0</v>
      </c>
      <c r="I82" s="131">
        <v>0</v>
      </c>
    </row>
    <row r="83" spans="1:9" ht="27.75" customHeight="1">
      <c r="A83" s="52">
        <v>574</v>
      </c>
      <c r="B83" s="144" t="s">
        <v>137</v>
      </c>
      <c r="C83" s="144"/>
      <c r="D83" s="52"/>
      <c r="E83" s="52">
        <v>2</v>
      </c>
      <c r="F83" s="52">
        <v>5</v>
      </c>
      <c r="G83" s="52">
        <v>8</v>
      </c>
      <c r="H83" s="110">
        <v>0</v>
      </c>
      <c r="I83" s="131">
        <v>0</v>
      </c>
    </row>
    <row r="84" spans="1:9" ht="15" customHeight="1">
      <c r="A84" s="52">
        <v>575</v>
      </c>
      <c r="B84" s="144" t="s">
        <v>138</v>
      </c>
      <c r="C84" s="144"/>
      <c r="D84" s="52"/>
      <c r="E84" s="52">
        <v>2</v>
      </c>
      <c r="F84" s="52">
        <v>5</v>
      </c>
      <c r="G84" s="52">
        <v>9</v>
      </c>
      <c r="H84" s="110">
        <v>0</v>
      </c>
      <c r="I84" s="131">
        <v>0</v>
      </c>
    </row>
    <row r="85" spans="1:9">
      <c r="A85" s="52">
        <v>576</v>
      </c>
      <c r="B85" s="144" t="s">
        <v>139</v>
      </c>
      <c r="C85" s="144"/>
      <c r="D85" s="52"/>
      <c r="E85" s="52">
        <v>2</v>
      </c>
      <c r="F85" s="52">
        <v>6</v>
      </c>
      <c r="G85" s="52">
        <v>0</v>
      </c>
      <c r="H85" s="110">
        <v>0</v>
      </c>
      <c r="I85" s="131">
        <v>0</v>
      </c>
    </row>
    <row r="86" spans="1:9">
      <c r="A86" s="52">
        <v>577</v>
      </c>
      <c r="B86" s="144" t="s">
        <v>140</v>
      </c>
      <c r="C86" s="144"/>
      <c r="D86" s="52"/>
      <c r="E86" s="52">
        <v>2</v>
      </c>
      <c r="F86" s="52">
        <v>6</v>
      </c>
      <c r="G86" s="52">
        <v>1</v>
      </c>
      <c r="H86" s="110">
        <v>0</v>
      </c>
      <c r="I86" s="131">
        <v>0</v>
      </c>
    </row>
    <row r="87" spans="1:9" ht="27.75" customHeight="1">
      <c r="A87" s="52">
        <v>578</v>
      </c>
      <c r="B87" s="144" t="s">
        <v>141</v>
      </c>
      <c r="C87" s="144"/>
      <c r="D87" s="52"/>
      <c r="E87" s="52">
        <v>2</v>
      </c>
      <c r="F87" s="52">
        <v>6</v>
      </c>
      <c r="G87" s="52">
        <v>2</v>
      </c>
      <c r="H87" s="110">
        <v>0</v>
      </c>
      <c r="I87" s="131">
        <v>0</v>
      </c>
    </row>
    <row r="88" spans="1:9" ht="25.5" customHeight="1">
      <c r="A88" s="52">
        <v>579</v>
      </c>
      <c r="B88" s="144" t="s">
        <v>142</v>
      </c>
      <c r="C88" s="144"/>
      <c r="D88" s="52"/>
      <c r="E88" s="52">
        <v>2</v>
      </c>
      <c r="F88" s="52">
        <v>6</v>
      </c>
      <c r="G88" s="52">
        <v>3</v>
      </c>
      <c r="H88" s="110">
        <v>840639</v>
      </c>
      <c r="I88" s="131">
        <v>1032464</v>
      </c>
    </row>
    <row r="89" spans="1:9" ht="29.25" customHeight="1">
      <c r="A89" s="52"/>
      <c r="B89" s="142" t="s">
        <v>608</v>
      </c>
      <c r="C89" s="142"/>
      <c r="D89" s="52"/>
      <c r="E89" s="52">
        <v>2</v>
      </c>
      <c r="F89" s="52">
        <v>6</v>
      </c>
      <c r="G89" s="52">
        <v>4</v>
      </c>
      <c r="H89" s="107">
        <f>+H67-H78</f>
        <v>75521</v>
      </c>
      <c r="I89" s="129">
        <v>7803700</v>
      </c>
    </row>
    <row r="90" spans="1:9" ht="25.5" customHeight="1">
      <c r="A90" s="52"/>
      <c r="B90" s="142" t="s">
        <v>609</v>
      </c>
      <c r="C90" s="142"/>
      <c r="D90" s="52"/>
      <c r="E90" s="52">
        <v>2</v>
      </c>
      <c r="F90" s="52">
        <v>6</v>
      </c>
      <c r="G90" s="52">
        <v>5</v>
      </c>
      <c r="H90" s="107"/>
      <c r="I90" s="129">
        <v>0</v>
      </c>
    </row>
    <row r="91" spans="1:9" ht="66.75" customHeight="1">
      <c r="A91" s="52"/>
      <c r="B91" s="144" t="s">
        <v>143</v>
      </c>
      <c r="C91" s="144"/>
      <c r="D91" s="52"/>
      <c r="E91" s="52"/>
      <c r="F91" s="52"/>
      <c r="G91" s="56"/>
      <c r="H91" s="111"/>
      <c r="I91" s="132"/>
    </row>
    <row r="92" spans="1:9" ht="30.75" customHeight="1">
      <c r="A92" s="52" t="s">
        <v>144</v>
      </c>
      <c r="B92" s="142" t="s">
        <v>610</v>
      </c>
      <c r="C92" s="142"/>
      <c r="D92" s="52"/>
      <c r="E92" s="52">
        <v>2</v>
      </c>
      <c r="F92" s="52">
        <v>6</v>
      </c>
      <c r="G92" s="52">
        <v>6</v>
      </c>
      <c r="H92" s="107"/>
      <c r="I92" s="129">
        <v>35430</v>
      </c>
    </row>
    <row r="93" spans="1:9" ht="29.25" customHeight="1">
      <c r="A93" s="52">
        <v>680</v>
      </c>
      <c r="B93" s="144" t="s">
        <v>145</v>
      </c>
      <c r="C93" s="144"/>
      <c r="D93" s="52"/>
      <c r="E93" s="52">
        <v>2</v>
      </c>
      <c r="F93" s="52">
        <v>6</v>
      </c>
      <c r="G93" s="52">
        <v>7</v>
      </c>
      <c r="H93" s="111"/>
      <c r="I93" s="132">
        <v>0</v>
      </c>
    </row>
    <row r="94" spans="1:9" ht="29.25" customHeight="1">
      <c r="A94" s="52">
        <v>681</v>
      </c>
      <c r="B94" s="144" t="s">
        <v>146</v>
      </c>
      <c r="C94" s="144"/>
      <c r="D94" s="52"/>
      <c r="E94" s="52">
        <v>2</v>
      </c>
      <c r="F94" s="52">
        <v>6</v>
      </c>
      <c r="G94" s="52">
        <v>8</v>
      </c>
      <c r="H94" s="111"/>
      <c r="I94" s="132">
        <v>0</v>
      </c>
    </row>
    <row r="95" spans="1:9" ht="39.75" customHeight="1">
      <c r="A95" s="52">
        <v>682</v>
      </c>
      <c r="B95" s="144" t="s">
        <v>147</v>
      </c>
      <c r="C95" s="144"/>
      <c r="D95" s="52"/>
      <c r="E95" s="52">
        <v>2</v>
      </c>
      <c r="F95" s="52">
        <v>6</v>
      </c>
      <c r="G95" s="52">
        <v>9</v>
      </c>
      <c r="H95" s="111"/>
      <c r="I95" s="132">
        <v>0</v>
      </c>
    </row>
    <row r="96" spans="1:9" ht="42.75" customHeight="1">
      <c r="A96" s="52">
        <v>683</v>
      </c>
      <c r="B96" s="144" t="s">
        <v>148</v>
      </c>
      <c r="C96" s="144"/>
      <c r="D96" s="52"/>
      <c r="E96" s="52">
        <v>2</v>
      </c>
      <c r="F96" s="52">
        <v>7</v>
      </c>
      <c r="G96" s="52">
        <v>0</v>
      </c>
      <c r="H96" s="111"/>
      <c r="I96" s="132">
        <v>0</v>
      </c>
    </row>
    <row r="97" spans="1:9" ht="54.75" customHeight="1">
      <c r="A97" s="52">
        <v>684</v>
      </c>
      <c r="B97" s="144" t="s">
        <v>149</v>
      </c>
      <c r="C97" s="144"/>
      <c r="D97" s="52"/>
      <c r="E97" s="52">
        <v>2</v>
      </c>
      <c r="F97" s="52">
        <v>7</v>
      </c>
      <c r="G97" s="52">
        <v>1</v>
      </c>
      <c r="H97" s="111"/>
      <c r="I97" s="132">
        <v>0</v>
      </c>
    </row>
    <row r="98" spans="1:9" ht="27" customHeight="1">
      <c r="A98" s="52">
        <v>685</v>
      </c>
      <c r="B98" s="144" t="s">
        <v>150</v>
      </c>
      <c r="C98" s="144"/>
      <c r="D98" s="52"/>
      <c r="E98" s="52">
        <v>2</v>
      </c>
      <c r="F98" s="52">
        <v>7</v>
      </c>
      <c r="G98" s="52">
        <v>2</v>
      </c>
      <c r="H98" s="110"/>
      <c r="I98" s="131">
        <v>35430</v>
      </c>
    </row>
    <row r="99" spans="1:9" ht="27.75" customHeight="1">
      <c r="A99" s="52">
        <v>686</v>
      </c>
      <c r="B99" s="144" t="s">
        <v>151</v>
      </c>
      <c r="C99" s="144"/>
      <c r="D99" s="52"/>
      <c r="E99" s="52">
        <v>2</v>
      </c>
      <c r="F99" s="52">
        <v>7</v>
      </c>
      <c r="G99" s="52">
        <v>3</v>
      </c>
      <c r="H99" s="111"/>
      <c r="I99" s="132">
        <v>0</v>
      </c>
    </row>
    <row r="100" spans="1:9" ht="27" customHeight="1">
      <c r="A100" s="52">
        <v>687</v>
      </c>
      <c r="B100" s="144" t="s">
        <v>152</v>
      </c>
      <c r="C100" s="144"/>
      <c r="D100" s="52"/>
      <c r="E100" s="52">
        <v>2</v>
      </c>
      <c r="F100" s="52">
        <v>7</v>
      </c>
      <c r="G100" s="52">
        <v>4</v>
      </c>
      <c r="H100" s="111"/>
      <c r="I100" s="132">
        <v>0</v>
      </c>
    </row>
    <row r="101" spans="1:9" ht="26.25" customHeight="1">
      <c r="A101" s="52">
        <v>689</v>
      </c>
      <c r="B101" s="144" t="s">
        <v>153</v>
      </c>
      <c r="C101" s="144"/>
      <c r="D101" s="52"/>
      <c r="E101" s="52">
        <v>2</v>
      </c>
      <c r="F101" s="52">
        <v>7</v>
      </c>
      <c r="G101" s="52">
        <v>5</v>
      </c>
      <c r="H101" s="111"/>
      <c r="I101" s="132">
        <v>0</v>
      </c>
    </row>
    <row r="102" spans="1:9" ht="27.75" customHeight="1">
      <c r="A102" s="52" t="s">
        <v>154</v>
      </c>
      <c r="B102" s="142" t="s">
        <v>611</v>
      </c>
      <c r="C102" s="142"/>
      <c r="D102" s="52"/>
      <c r="E102" s="52">
        <v>2</v>
      </c>
      <c r="F102" s="52">
        <v>7</v>
      </c>
      <c r="G102" s="52">
        <v>6</v>
      </c>
      <c r="H102" s="107">
        <f>SUM(H103:H110)</f>
        <v>0</v>
      </c>
      <c r="I102" s="129">
        <v>470278</v>
      </c>
    </row>
    <row r="103" spans="1:9" ht="25.5" customHeight="1">
      <c r="A103" s="52">
        <v>580</v>
      </c>
      <c r="B103" s="144" t="s">
        <v>155</v>
      </c>
      <c r="C103" s="144"/>
      <c r="D103" s="52"/>
      <c r="E103" s="52">
        <v>2</v>
      </c>
      <c r="F103" s="52">
        <v>7</v>
      </c>
      <c r="G103" s="52">
        <v>7</v>
      </c>
      <c r="H103" s="110"/>
      <c r="I103" s="131">
        <v>0</v>
      </c>
    </row>
    <row r="104" spans="1:9" ht="25.5" customHeight="1">
      <c r="A104" s="52">
        <v>581</v>
      </c>
      <c r="B104" s="144" t="s">
        <v>156</v>
      </c>
      <c r="C104" s="144"/>
      <c r="D104" s="52"/>
      <c r="E104" s="52">
        <v>2</v>
      </c>
      <c r="F104" s="52">
        <v>7</v>
      </c>
      <c r="G104" s="52">
        <v>8</v>
      </c>
      <c r="H104" s="110"/>
      <c r="I104" s="131">
        <v>0</v>
      </c>
    </row>
    <row r="105" spans="1:9" ht="29.25" customHeight="1">
      <c r="A105" s="52">
        <v>582</v>
      </c>
      <c r="B105" s="144" t="s">
        <v>157</v>
      </c>
      <c r="C105" s="144"/>
      <c r="D105" s="52"/>
      <c r="E105" s="52">
        <v>2</v>
      </c>
      <c r="F105" s="52">
        <v>7</v>
      </c>
      <c r="G105" s="52">
        <v>9</v>
      </c>
      <c r="H105" s="110"/>
      <c r="I105" s="131">
        <v>0</v>
      </c>
    </row>
    <row r="106" spans="1:9" ht="27.75" customHeight="1">
      <c r="A106" s="52">
        <v>583</v>
      </c>
      <c r="B106" s="144" t="s">
        <v>158</v>
      </c>
      <c r="C106" s="144"/>
      <c r="D106" s="52"/>
      <c r="E106" s="52">
        <v>2</v>
      </c>
      <c r="F106" s="52">
        <v>8</v>
      </c>
      <c r="G106" s="52">
        <v>0</v>
      </c>
      <c r="H106" s="110"/>
      <c r="I106" s="131">
        <v>0</v>
      </c>
    </row>
    <row r="107" spans="1:9" ht="42.75" customHeight="1">
      <c r="A107" s="52">
        <v>584</v>
      </c>
      <c r="B107" s="144" t="s">
        <v>159</v>
      </c>
      <c r="C107" s="144"/>
      <c r="D107" s="52"/>
      <c r="E107" s="52">
        <v>2</v>
      </c>
      <c r="F107" s="52">
        <v>8</v>
      </c>
      <c r="G107" s="52">
        <v>1</v>
      </c>
      <c r="H107" s="110"/>
      <c r="I107" s="131">
        <v>0</v>
      </c>
    </row>
    <row r="108" spans="1:9" ht="15" customHeight="1">
      <c r="A108" s="52">
        <v>585</v>
      </c>
      <c r="B108" s="144" t="s">
        <v>160</v>
      </c>
      <c r="C108" s="144"/>
      <c r="D108" s="52"/>
      <c r="E108" s="52">
        <v>2</v>
      </c>
      <c r="F108" s="52">
        <v>8</v>
      </c>
      <c r="G108" s="52">
        <v>2</v>
      </c>
      <c r="H108" s="110"/>
      <c r="I108" s="131">
        <v>470278</v>
      </c>
    </row>
    <row r="109" spans="1:9" ht="27.75" customHeight="1">
      <c r="A109" s="52">
        <v>586</v>
      </c>
      <c r="B109" s="144" t="s">
        <v>161</v>
      </c>
      <c r="C109" s="144"/>
      <c r="D109" s="52"/>
      <c r="E109" s="52">
        <v>2</v>
      </c>
      <c r="F109" s="52">
        <v>8</v>
      </c>
      <c r="G109" s="52">
        <v>3</v>
      </c>
      <c r="H109" s="110"/>
      <c r="I109" s="131">
        <v>0</v>
      </c>
    </row>
    <row r="110" spans="1:9" ht="17.25" customHeight="1">
      <c r="A110" s="52">
        <v>589</v>
      </c>
      <c r="B110" s="144" t="s">
        <v>162</v>
      </c>
      <c r="C110" s="144"/>
      <c r="D110" s="52"/>
      <c r="E110" s="52">
        <v>2</v>
      </c>
      <c r="F110" s="52">
        <v>8</v>
      </c>
      <c r="G110" s="52">
        <v>4</v>
      </c>
      <c r="H110" s="110"/>
      <c r="I110" s="131">
        <v>0</v>
      </c>
    </row>
    <row r="111" spans="1:9" ht="30" customHeight="1">
      <c r="A111" s="52" t="s">
        <v>163</v>
      </c>
      <c r="B111" s="142" t="s">
        <v>612</v>
      </c>
      <c r="C111" s="142"/>
      <c r="D111" s="52"/>
      <c r="E111" s="52">
        <v>2</v>
      </c>
      <c r="F111" s="52">
        <v>8</v>
      </c>
      <c r="G111" s="52">
        <v>5</v>
      </c>
      <c r="H111" s="108"/>
      <c r="I111" s="130">
        <v>0</v>
      </c>
    </row>
    <row r="112" spans="1:9" ht="27" customHeight="1">
      <c r="A112" s="52">
        <v>640</v>
      </c>
      <c r="B112" s="144" t="s">
        <v>164</v>
      </c>
      <c r="C112" s="144"/>
      <c r="D112" s="52"/>
      <c r="E112" s="52">
        <v>2</v>
      </c>
      <c r="F112" s="52">
        <v>8</v>
      </c>
      <c r="G112" s="52">
        <v>6</v>
      </c>
      <c r="H112" s="111"/>
      <c r="I112" s="132">
        <v>0</v>
      </c>
    </row>
    <row r="113" spans="1:9" ht="27.75" customHeight="1">
      <c r="A113" s="52">
        <v>641</v>
      </c>
      <c r="B113" s="144" t="s">
        <v>165</v>
      </c>
      <c r="C113" s="144"/>
      <c r="D113" s="52"/>
      <c r="E113" s="52">
        <v>2</v>
      </c>
      <c r="F113" s="52">
        <v>8</v>
      </c>
      <c r="G113" s="52">
        <v>7</v>
      </c>
      <c r="H113" s="111"/>
      <c r="I113" s="132">
        <v>0</v>
      </c>
    </row>
    <row r="114" spans="1:9" ht="27" customHeight="1">
      <c r="A114" s="52">
        <v>642</v>
      </c>
      <c r="B114" s="144" t="s">
        <v>166</v>
      </c>
      <c r="C114" s="144"/>
      <c r="D114" s="52"/>
      <c r="E114" s="52">
        <v>2</v>
      </c>
      <c r="F114" s="52">
        <v>8</v>
      </c>
      <c r="G114" s="52">
        <v>8</v>
      </c>
      <c r="H114" s="111"/>
      <c r="I114" s="132">
        <v>0</v>
      </c>
    </row>
    <row r="115" spans="1:9" ht="30" customHeight="1">
      <c r="A115" s="52" t="s">
        <v>163</v>
      </c>
      <c r="B115" s="142" t="s">
        <v>613</v>
      </c>
      <c r="C115" s="142"/>
      <c r="D115" s="52"/>
      <c r="E115" s="52">
        <v>2</v>
      </c>
      <c r="F115" s="52">
        <v>8</v>
      </c>
      <c r="G115" s="52">
        <v>9</v>
      </c>
      <c r="H115" s="111"/>
      <c r="I115" s="132">
        <v>0</v>
      </c>
    </row>
    <row r="116" spans="1:9" ht="27.75" customHeight="1">
      <c r="A116" s="52">
        <v>643</v>
      </c>
      <c r="B116" s="144" t="s">
        <v>167</v>
      </c>
      <c r="C116" s="144"/>
      <c r="D116" s="52"/>
      <c r="E116" s="52">
        <v>2</v>
      </c>
      <c r="F116" s="52">
        <v>9</v>
      </c>
      <c r="G116" s="52">
        <v>0</v>
      </c>
      <c r="H116" s="111"/>
      <c r="I116" s="132">
        <v>0</v>
      </c>
    </row>
    <row r="117" spans="1:9" ht="26.25" customHeight="1">
      <c r="A117" s="52">
        <v>644</v>
      </c>
      <c r="B117" s="144" t="s">
        <v>168</v>
      </c>
      <c r="C117" s="144"/>
      <c r="D117" s="52"/>
      <c r="E117" s="52">
        <v>2</v>
      </c>
      <c r="F117" s="52">
        <v>9</v>
      </c>
      <c r="G117" s="52">
        <v>1</v>
      </c>
      <c r="H117" s="111"/>
      <c r="I117" s="132">
        <v>0</v>
      </c>
    </row>
    <row r="118" spans="1:9" ht="27" customHeight="1">
      <c r="A118" s="52">
        <v>645</v>
      </c>
      <c r="B118" s="144" t="s">
        <v>169</v>
      </c>
      <c r="C118" s="144"/>
      <c r="D118" s="52"/>
      <c r="E118" s="52">
        <v>2</v>
      </c>
      <c r="F118" s="52">
        <v>9</v>
      </c>
      <c r="G118" s="52">
        <v>2</v>
      </c>
      <c r="H118" s="111"/>
      <c r="I118" s="132">
        <v>0</v>
      </c>
    </row>
    <row r="119" spans="1:9" ht="27.75" customHeight="1">
      <c r="A119" s="52"/>
      <c r="B119" s="142" t="s">
        <v>614</v>
      </c>
      <c r="C119" s="142"/>
      <c r="D119" s="52"/>
      <c r="E119" s="52">
        <v>2</v>
      </c>
      <c r="F119" s="52">
        <v>9</v>
      </c>
      <c r="G119" s="52">
        <v>3</v>
      </c>
      <c r="H119" s="110"/>
      <c r="I119" s="131">
        <v>0</v>
      </c>
    </row>
    <row r="120" spans="1:9" ht="31.5" customHeight="1">
      <c r="A120" s="52"/>
      <c r="B120" s="142" t="s">
        <v>615</v>
      </c>
      <c r="C120" s="142"/>
      <c r="D120" s="52"/>
      <c r="E120" s="52">
        <v>2</v>
      </c>
      <c r="F120" s="52">
        <v>9</v>
      </c>
      <c r="G120" s="52">
        <v>4</v>
      </c>
      <c r="H120" s="107"/>
      <c r="I120" s="129">
        <v>434848</v>
      </c>
    </row>
    <row r="121" spans="1:9" ht="41.25" customHeight="1">
      <c r="A121" s="52" t="s">
        <v>170</v>
      </c>
      <c r="B121" s="144" t="s">
        <v>171</v>
      </c>
      <c r="C121" s="144"/>
      <c r="D121" s="52"/>
      <c r="E121" s="52">
        <v>2</v>
      </c>
      <c r="F121" s="52">
        <v>9</v>
      </c>
      <c r="G121" s="52">
        <v>5</v>
      </c>
      <c r="H121" s="110">
        <v>46013</v>
      </c>
      <c r="I121" s="131">
        <v>65724</v>
      </c>
    </row>
    <row r="122" spans="1:9" ht="39.75" customHeight="1">
      <c r="A122" s="52" t="s">
        <v>172</v>
      </c>
      <c r="B122" s="144" t="s">
        <v>173</v>
      </c>
      <c r="C122" s="144"/>
      <c r="D122" s="52"/>
      <c r="E122" s="52">
        <v>2</v>
      </c>
      <c r="F122" s="52">
        <v>9</v>
      </c>
      <c r="G122" s="52">
        <v>6</v>
      </c>
      <c r="H122" s="110">
        <v>171572</v>
      </c>
      <c r="I122" s="131">
        <v>225526</v>
      </c>
    </row>
    <row r="123" spans="1:9" ht="54.75" customHeight="1">
      <c r="A123" s="52"/>
      <c r="B123" s="175" t="s">
        <v>174</v>
      </c>
      <c r="C123" s="175"/>
      <c r="D123" s="52"/>
      <c r="E123" s="52"/>
      <c r="F123" s="52"/>
      <c r="G123" s="56"/>
      <c r="H123" s="111"/>
      <c r="I123" s="132"/>
    </row>
    <row r="124" spans="1:9" ht="27.75" customHeight="1">
      <c r="A124" s="176"/>
      <c r="B124" s="177" t="s">
        <v>175</v>
      </c>
      <c r="C124" s="178"/>
      <c r="D124" s="179"/>
      <c r="E124" s="143">
        <v>2</v>
      </c>
      <c r="F124" s="143">
        <v>9</v>
      </c>
      <c r="G124" s="172">
        <v>7</v>
      </c>
      <c r="H124" s="173">
        <f>+H64-H65+H89-H90+H119-H120+H121-H122</f>
        <v>1748646</v>
      </c>
      <c r="I124" s="173">
        <v>255090</v>
      </c>
    </row>
    <row r="125" spans="1:9" ht="15.75" customHeight="1">
      <c r="A125" s="176"/>
      <c r="B125" s="180" t="s">
        <v>176</v>
      </c>
      <c r="C125" s="181"/>
      <c r="D125" s="179"/>
      <c r="E125" s="143"/>
      <c r="F125" s="143"/>
      <c r="G125" s="172"/>
      <c r="H125" s="174"/>
      <c r="I125" s="174"/>
    </row>
    <row r="126" spans="1:9" ht="27.75" customHeight="1">
      <c r="A126" s="176"/>
      <c r="B126" s="177" t="s">
        <v>177</v>
      </c>
      <c r="C126" s="178"/>
      <c r="D126" s="179"/>
      <c r="E126" s="143">
        <v>2</v>
      </c>
      <c r="F126" s="143">
        <v>9</v>
      </c>
      <c r="G126" s="143">
        <v>8</v>
      </c>
      <c r="H126" s="173"/>
      <c r="I126" s="173">
        <v>0</v>
      </c>
    </row>
    <row r="127" spans="1:9" ht="15.75" customHeight="1">
      <c r="A127" s="176"/>
      <c r="B127" s="182" t="s">
        <v>178</v>
      </c>
      <c r="C127" s="183"/>
      <c r="D127" s="179"/>
      <c r="E127" s="143"/>
      <c r="F127" s="143"/>
      <c r="G127" s="143"/>
      <c r="H127" s="174"/>
      <c r="I127" s="174"/>
    </row>
    <row r="128" spans="1:9" ht="28.5" customHeight="1">
      <c r="A128" s="52"/>
      <c r="B128" s="184" t="s">
        <v>179</v>
      </c>
      <c r="C128" s="184"/>
      <c r="D128" s="52"/>
      <c r="E128" s="52"/>
      <c r="F128" s="52"/>
      <c r="G128" s="56"/>
      <c r="H128" s="111"/>
      <c r="I128" s="132"/>
    </row>
    <row r="129" spans="1:9" ht="17.25" customHeight="1">
      <c r="A129" s="52" t="s">
        <v>180</v>
      </c>
      <c r="B129" s="144" t="s">
        <v>181</v>
      </c>
      <c r="C129" s="144"/>
      <c r="D129" s="52"/>
      <c r="E129" s="52">
        <v>2</v>
      </c>
      <c r="F129" s="52">
        <v>9</v>
      </c>
      <c r="G129" s="52">
        <v>9</v>
      </c>
      <c r="H129" s="110">
        <v>174865</v>
      </c>
      <c r="I129" s="131">
        <v>25509</v>
      </c>
    </row>
    <row r="130" spans="1:9" ht="18.75" customHeight="1">
      <c r="A130" s="52" t="s">
        <v>182</v>
      </c>
      <c r="B130" s="144" t="s">
        <v>183</v>
      </c>
      <c r="C130" s="144"/>
      <c r="D130" s="52"/>
      <c r="E130" s="52">
        <v>3</v>
      </c>
      <c r="F130" s="52">
        <v>0</v>
      </c>
      <c r="G130" s="52">
        <v>0</v>
      </c>
      <c r="H130" s="110"/>
      <c r="I130" s="131">
        <v>0</v>
      </c>
    </row>
    <row r="131" spans="1:9" ht="15" customHeight="1">
      <c r="A131" s="52" t="s">
        <v>182</v>
      </c>
      <c r="B131" s="144" t="s">
        <v>184</v>
      </c>
      <c r="C131" s="144"/>
      <c r="D131" s="52"/>
      <c r="E131" s="52">
        <v>3</v>
      </c>
      <c r="F131" s="52">
        <v>0</v>
      </c>
      <c r="G131" s="52">
        <v>1</v>
      </c>
      <c r="H131" s="110"/>
      <c r="I131" s="131">
        <v>0</v>
      </c>
    </row>
    <row r="132" spans="1:9" ht="27" customHeight="1">
      <c r="A132" s="52"/>
      <c r="B132" s="144" t="s">
        <v>185</v>
      </c>
      <c r="C132" s="144"/>
      <c r="D132" s="52"/>
      <c r="E132" s="52"/>
      <c r="F132" s="56"/>
      <c r="G132" s="56"/>
      <c r="H132" s="111"/>
      <c r="I132" s="132"/>
    </row>
    <row r="133" spans="1:9" ht="27.75" customHeight="1">
      <c r="A133" s="52"/>
      <c r="B133" s="142" t="s">
        <v>616</v>
      </c>
      <c r="C133" s="142"/>
      <c r="D133" s="52"/>
      <c r="E133" s="52">
        <v>3</v>
      </c>
      <c r="F133" s="52">
        <v>0</v>
      </c>
      <c r="G133" s="52">
        <v>2</v>
      </c>
      <c r="H133" s="107">
        <f>+H124-H126-H129-H130+H131</f>
        <v>1573781</v>
      </c>
      <c r="I133" s="134">
        <v>229581</v>
      </c>
    </row>
    <row r="134" spans="1:9" ht="27.75" customHeight="1">
      <c r="A134" s="52"/>
      <c r="B134" s="142" t="s">
        <v>617</v>
      </c>
      <c r="C134" s="142"/>
      <c r="D134" s="52"/>
      <c r="E134" s="52">
        <v>3</v>
      </c>
      <c r="F134" s="52">
        <v>0</v>
      </c>
      <c r="G134" s="52">
        <v>3</v>
      </c>
      <c r="H134" s="107"/>
      <c r="I134" s="129">
        <v>0</v>
      </c>
    </row>
    <row r="135" spans="1:9" ht="27" customHeight="1">
      <c r="A135" s="52"/>
      <c r="B135" s="144" t="s">
        <v>186</v>
      </c>
      <c r="C135" s="144"/>
      <c r="D135" s="52"/>
      <c r="E135" s="52"/>
      <c r="F135" s="52"/>
      <c r="G135" s="52"/>
      <c r="H135" s="111"/>
      <c r="I135" s="132"/>
    </row>
    <row r="136" spans="1:9" ht="52.5" customHeight="1">
      <c r="A136" s="52" t="s">
        <v>187</v>
      </c>
      <c r="B136" s="144" t="s">
        <v>188</v>
      </c>
      <c r="C136" s="144"/>
      <c r="D136" s="52"/>
      <c r="E136" s="52">
        <v>3</v>
      </c>
      <c r="F136" s="52">
        <v>0</v>
      </c>
      <c r="G136" s="52">
        <v>4</v>
      </c>
      <c r="H136" s="111"/>
      <c r="I136" s="132">
        <v>0</v>
      </c>
    </row>
    <row r="137" spans="1:9" ht="53.25" customHeight="1">
      <c r="A137" s="52" t="s">
        <v>189</v>
      </c>
      <c r="B137" s="144" t="s">
        <v>190</v>
      </c>
      <c r="C137" s="144"/>
      <c r="D137" s="52"/>
      <c r="E137" s="52">
        <v>3</v>
      </c>
      <c r="F137" s="52">
        <v>0</v>
      </c>
      <c r="G137" s="52">
        <v>5</v>
      </c>
      <c r="H137" s="111"/>
      <c r="I137" s="132">
        <v>0</v>
      </c>
    </row>
    <row r="138" spans="1:9" ht="29.25" customHeight="1">
      <c r="A138" s="52"/>
      <c r="B138" s="142" t="s">
        <v>618</v>
      </c>
      <c r="C138" s="142"/>
      <c r="D138" s="52"/>
      <c r="E138" s="52">
        <v>3</v>
      </c>
      <c r="F138" s="52">
        <v>0</v>
      </c>
      <c r="G138" s="52">
        <v>6</v>
      </c>
      <c r="H138" s="111"/>
      <c r="I138" s="132">
        <v>0</v>
      </c>
    </row>
    <row r="139" spans="1:9" ht="27.75" customHeight="1">
      <c r="A139" s="52"/>
      <c r="B139" s="142" t="s">
        <v>619</v>
      </c>
      <c r="C139" s="142"/>
      <c r="D139" s="52"/>
      <c r="E139" s="52">
        <v>3</v>
      </c>
      <c r="F139" s="52">
        <v>0</v>
      </c>
      <c r="G139" s="52">
        <v>7</v>
      </c>
      <c r="H139" s="111"/>
      <c r="I139" s="132">
        <v>0</v>
      </c>
    </row>
    <row r="140" spans="1:9" ht="20.25" customHeight="1">
      <c r="A140" s="52" t="s">
        <v>191</v>
      </c>
      <c r="B140" s="144" t="s">
        <v>192</v>
      </c>
      <c r="C140" s="144"/>
      <c r="D140" s="52"/>
      <c r="E140" s="52">
        <v>3</v>
      </c>
      <c r="F140" s="52">
        <v>0</v>
      </c>
      <c r="G140" s="52">
        <v>8</v>
      </c>
      <c r="H140" s="111"/>
      <c r="I140" s="132">
        <v>0</v>
      </c>
    </row>
    <row r="141" spans="1:9" ht="30" customHeight="1">
      <c r="A141" s="52"/>
      <c r="B141" s="142" t="s">
        <v>620</v>
      </c>
      <c r="C141" s="142"/>
      <c r="D141" s="52"/>
      <c r="E141" s="52">
        <v>3</v>
      </c>
      <c r="F141" s="52">
        <v>0</v>
      </c>
      <c r="G141" s="52">
        <v>9</v>
      </c>
      <c r="H141" s="111"/>
      <c r="I141" s="132">
        <v>0</v>
      </c>
    </row>
    <row r="142" spans="1:9" ht="28.5" customHeight="1">
      <c r="A142" s="52"/>
      <c r="B142" s="142" t="s">
        <v>621</v>
      </c>
      <c r="C142" s="142"/>
      <c r="D142" s="52"/>
      <c r="E142" s="52">
        <v>3</v>
      </c>
      <c r="F142" s="52">
        <v>1</v>
      </c>
      <c r="G142" s="52">
        <v>0</v>
      </c>
      <c r="H142" s="111"/>
      <c r="I142" s="132">
        <v>0</v>
      </c>
    </row>
    <row r="143" spans="1:9" ht="16.5" customHeight="1">
      <c r="A143" s="52"/>
      <c r="B143" s="144" t="s">
        <v>193</v>
      </c>
      <c r="C143" s="144"/>
      <c r="D143" s="52"/>
      <c r="E143" s="52"/>
      <c r="F143" s="52"/>
      <c r="G143" s="52"/>
      <c r="H143" s="111"/>
      <c r="I143" s="132"/>
    </row>
    <row r="144" spans="1:9" ht="16.5" customHeight="1">
      <c r="A144" s="52"/>
      <c r="B144" s="142" t="s">
        <v>622</v>
      </c>
      <c r="C144" s="142"/>
      <c r="D144" s="52"/>
      <c r="E144" s="52">
        <v>3</v>
      </c>
      <c r="F144" s="52">
        <v>1</v>
      </c>
      <c r="G144" s="52">
        <v>1</v>
      </c>
      <c r="H144" s="107">
        <f>+H133-H134+H141-H142</f>
        <v>1573781</v>
      </c>
      <c r="I144" s="129">
        <v>229581</v>
      </c>
    </row>
    <row r="145" spans="1:9" ht="26.25" customHeight="1">
      <c r="A145" s="52"/>
      <c r="B145" s="142" t="s">
        <v>623</v>
      </c>
      <c r="C145" s="142"/>
      <c r="D145" s="52"/>
      <c r="E145" s="52">
        <v>3</v>
      </c>
      <c r="F145" s="52">
        <v>1</v>
      </c>
      <c r="G145" s="52">
        <v>2</v>
      </c>
      <c r="H145" s="107">
        <f>+H134</f>
        <v>0</v>
      </c>
      <c r="I145" s="129">
        <v>0</v>
      </c>
    </row>
    <row r="146" spans="1:9" ht="27" customHeight="1">
      <c r="A146" s="52">
        <v>723</v>
      </c>
      <c r="B146" s="144" t="s">
        <v>194</v>
      </c>
      <c r="C146" s="144"/>
      <c r="D146" s="52"/>
      <c r="E146" s="52">
        <v>3</v>
      </c>
      <c r="F146" s="52">
        <v>1</v>
      </c>
      <c r="G146" s="52">
        <v>3</v>
      </c>
      <c r="H146" s="111"/>
      <c r="I146" s="132">
        <v>0</v>
      </c>
    </row>
    <row r="147" spans="1:9">
      <c r="A147" s="58"/>
      <c r="B147" s="59"/>
      <c r="C147" s="59"/>
      <c r="D147" s="58"/>
      <c r="E147" s="58"/>
      <c r="F147" s="58"/>
      <c r="G147" s="58"/>
      <c r="H147" s="112"/>
      <c r="I147" s="133"/>
    </row>
    <row r="148" spans="1:9" ht="27.75" customHeight="1">
      <c r="A148" s="52"/>
      <c r="B148" s="142" t="s">
        <v>195</v>
      </c>
      <c r="C148" s="142"/>
      <c r="D148" s="52"/>
      <c r="E148" s="52"/>
      <c r="F148" s="52"/>
      <c r="G148" s="52"/>
      <c r="H148" s="111"/>
      <c r="I148" s="132"/>
    </row>
    <row r="149" spans="1:9" ht="26.25" customHeight="1">
      <c r="A149" s="52"/>
      <c r="B149" s="144" t="s">
        <v>196</v>
      </c>
      <c r="C149" s="144"/>
      <c r="D149" s="52"/>
      <c r="E149" s="52">
        <v>3</v>
      </c>
      <c r="F149" s="52">
        <v>1</v>
      </c>
      <c r="G149" s="52">
        <v>4</v>
      </c>
      <c r="H149" s="111"/>
      <c r="I149" s="132">
        <v>0</v>
      </c>
    </row>
    <row r="150" spans="1:9" ht="26.25" customHeight="1">
      <c r="A150" s="52"/>
      <c r="B150" s="144" t="s">
        <v>197</v>
      </c>
      <c r="C150" s="144"/>
      <c r="D150" s="52"/>
      <c r="E150" s="52">
        <v>3</v>
      </c>
      <c r="F150" s="52">
        <v>1</v>
      </c>
      <c r="G150" s="52">
        <v>5</v>
      </c>
      <c r="H150" s="111"/>
      <c r="I150" s="132">
        <v>0</v>
      </c>
    </row>
    <row r="151" spans="1:9" ht="38.25" customHeight="1">
      <c r="A151" s="52"/>
      <c r="B151" s="144" t="s">
        <v>198</v>
      </c>
      <c r="C151" s="144"/>
      <c r="D151" s="52"/>
      <c r="E151" s="52">
        <v>3</v>
      </c>
      <c r="F151" s="52">
        <v>1</v>
      </c>
      <c r="G151" s="52">
        <v>6</v>
      </c>
      <c r="H151" s="111"/>
      <c r="I151" s="132">
        <v>0</v>
      </c>
    </row>
    <row r="152" spans="1:9" ht="29.25" customHeight="1">
      <c r="A152" s="52"/>
      <c r="B152" s="144" t="s">
        <v>199</v>
      </c>
      <c r="C152" s="144"/>
      <c r="D152" s="52"/>
      <c r="E152" s="52">
        <v>3</v>
      </c>
      <c r="F152" s="52">
        <v>1</v>
      </c>
      <c r="G152" s="52">
        <v>7</v>
      </c>
      <c r="H152" s="111"/>
      <c r="I152" s="132">
        <v>0</v>
      </c>
    </row>
    <row r="153" spans="1:9" ht="27.75" customHeight="1">
      <c r="A153" s="52"/>
      <c r="B153" s="144" t="s">
        <v>200</v>
      </c>
      <c r="C153" s="144"/>
      <c r="D153" s="52"/>
      <c r="E153" s="52">
        <v>3</v>
      </c>
      <c r="F153" s="52">
        <v>1</v>
      </c>
      <c r="G153" s="52">
        <v>8</v>
      </c>
      <c r="H153" s="111"/>
      <c r="I153" s="132">
        <v>0</v>
      </c>
    </row>
    <row r="154" spans="1:9" ht="27.75" customHeight="1">
      <c r="A154" s="52"/>
      <c r="B154" s="144" t="s">
        <v>201</v>
      </c>
      <c r="C154" s="144"/>
      <c r="D154" s="52"/>
      <c r="E154" s="52">
        <v>3</v>
      </c>
      <c r="F154" s="52">
        <v>1</v>
      </c>
      <c r="G154" s="52">
        <v>9</v>
      </c>
      <c r="H154" s="111"/>
      <c r="I154" s="132">
        <v>0</v>
      </c>
    </row>
    <row r="155" spans="1:9" ht="27.75" customHeight="1">
      <c r="A155" s="52"/>
      <c r="B155" s="144" t="s">
        <v>202</v>
      </c>
      <c r="C155" s="144"/>
      <c r="D155" s="52"/>
      <c r="E155" s="52">
        <v>3</v>
      </c>
      <c r="F155" s="52">
        <v>2</v>
      </c>
      <c r="G155" s="52">
        <v>0</v>
      </c>
      <c r="H155" s="111"/>
      <c r="I155" s="132">
        <v>0</v>
      </c>
    </row>
    <row r="156" spans="1:9" ht="31.5" customHeight="1">
      <c r="A156" s="52"/>
      <c r="B156" s="144" t="s">
        <v>203</v>
      </c>
      <c r="C156" s="144"/>
      <c r="D156" s="52"/>
      <c r="E156" s="52">
        <v>3</v>
      </c>
      <c r="F156" s="52">
        <v>2</v>
      </c>
      <c r="G156" s="52">
        <v>1</v>
      </c>
      <c r="H156" s="111"/>
      <c r="I156" s="132">
        <v>0</v>
      </c>
    </row>
    <row r="157" spans="1:9" ht="39.75" customHeight="1">
      <c r="A157" s="52"/>
      <c r="B157" s="144" t="s">
        <v>204</v>
      </c>
      <c r="C157" s="144"/>
      <c r="D157" s="52"/>
      <c r="E157" s="52">
        <v>3</v>
      </c>
      <c r="F157" s="52">
        <v>2</v>
      </c>
      <c r="G157" s="52">
        <v>2</v>
      </c>
      <c r="H157" s="111"/>
      <c r="I157" s="132">
        <v>0</v>
      </c>
    </row>
    <row r="158" spans="1:9" ht="29.25" customHeight="1">
      <c r="A158" s="52"/>
      <c r="B158" s="144" t="s">
        <v>205</v>
      </c>
      <c r="C158" s="144"/>
      <c r="D158" s="52"/>
      <c r="E158" s="52">
        <v>3</v>
      </c>
      <c r="F158" s="52">
        <v>2</v>
      </c>
      <c r="G158" s="52">
        <v>3</v>
      </c>
      <c r="H158" s="111"/>
      <c r="I158" s="132">
        <v>0</v>
      </c>
    </row>
    <row r="159" spans="1:9" ht="28.5" customHeight="1">
      <c r="A159" s="52"/>
      <c r="B159" s="144" t="s">
        <v>206</v>
      </c>
      <c r="C159" s="144"/>
      <c r="D159" s="52"/>
      <c r="E159" s="52">
        <v>3</v>
      </c>
      <c r="F159" s="52">
        <v>2</v>
      </c>
      <c r="G159" s="52">
        <v>4</v>
      </c>
      <c r="H159" s="111"/>
      <c r="I159" s="132">
        <v>0</v>
      </c>
    </row>
    <row r="160" spans="1:9" ht="28.5" customHeight="1">
      <c r="A160" s="52"/>
      <c r="B160" s="144" t="s">
        <v>207</v>
      </c>
      <c r="C160" s="144"/>
      <c r="D160" s="52"/>
      <c r="E160" s="52">
        <v>3</v>
      </c>
      <c r="F160" s="52">
        <v>2</v>
      </c>
      <c r="G160" s="52">
        <v>5</v>
      </c>
      <c r="H160" s="111"/>
      <c r="I160" s="132">
        <v>0</v>
      </c>
    </row>
    <row r="161" spans="1:9" ht="27.75" customHeight="1">
      <c r="A161" s="52"/>
      <c r="B161" s="144" t="s">
        <v>208</v>
      </c>
      <c r="C161" s="144"/>
      <c r="D161" s="52"/>
      <c r="E161" s="52">
        <v>3</v>
      </c>
      <c r="F161" s="52">
        <v>2</v>
      </c>
      <c r="G161" s="52">
        <v>6</v>
      </c>
      <c r="H161" s="111"/>
      <c r="I161" s="132">
        <v>0</v>
      </c>
    </row>
    <row r="162" spans="1:9" ht="29.25" customHeight="1">
      <c r="A162" s="52"/>
      <c r="B162" s="142" t="s">
        <v>624</v>
      </c>
      <c r="C162" s="142"/>
      <c r="D162" s="52"/>
      <c r="E162" s="52">
        <v>3</v>
      </c>
      <c r="F162" s="52">
        <v>2</v>
      </c>
      <c r="G162" s="52">
        <v>7</v>
      </c>
      <c r="H162" s="111"/>
      <c r="I162" s="132">
        <v>0</v>
      </c>
    </row>
    <row r="163" spans="1:9" ht="29.25" customHeight="1">
      <c r="A163" s="52"/>
      <c r="B163" s="142" t="s">
        <v>625</v>
      </c>
      <c r="C163" s="142"/>
      <c r="D163" s="52"/>
      <c r="E163" s="52">
        <v>3</v>
      </c>
      <c r="F163" s="52">
        <v>2</v>
      </c>
      <c r="G163" s="52">
        <v>8</v>
      </c>
      <c r="H163" s="111"/>
      <c r="I163" s="132">
        <v>0</v>
      </c>
    </row>
    <row r="164" spans="1:9" ht="27.75" customHeight="1">
      <c r="A164" s="52" t="s">
        <v>209</v>
      </c>
      <c r="B164" s="144" t="s">
        <v>210</v>
      </c>
      <c r="C164" s="144"/>
      <c r="D164" s="52"/>
      <c r="E164" s="52">
        <v>3</v>
      </c>
      <c r="F164" s="52">
        <v>2</v>
      </c>
      <c r="G164" s="52">
        <v>9</v>
      </c>
      <c r="H164" s="111"/>
      <c r="I164" s="132">
        <v>0</v>
      </c>
    </row>
    <row r="165" spans="1:9" ht="33" customHeight="1">
      <c r="A165" s="52"/>
      <c r="B165" s="142" t="s">
        <v>626</v>
      </c>
      <c r="C165" s="142"/>
      <c r="D165" s="52"/>
      <c r="E165" s="52">
        <v>3</v>
      </c>
      <c r="F165" s="52">
        <v>3</v>
      </c>
      <c r="G165" s="52">
        <v>0</v>
      </c>
      <c r="H165" s="111"/>
      <c r="I165" s="132">
        <v>0</v>
      </c>
    </row>
    <row r="166" spans="1:9" ht="27.75" customHeight="1">
      <c r="A166" s="52"/>
      <c r="B166" s="142" t="s">
        <v>627</v>
      </c>
      <c r="C166" s="142"/>
      <c r="D166" s="52"/>
      <c r="E166" s="52">
        <v>3</v>
      </c>
      <c r="F166" s="52">
        <v>3</v>
      </c>
      <c r="G166" s="52">
        <v>1</v>
      </c>
      <c r="H166" s="111"/>
      <c r="I166" s="132">
        <v>0</v>
      </c>
    </row>
    <row r="167" spans="1:9">
      <c r="A167" s="58"/>
      <c r="B167" s="59"/>
      <c r="C167" s="59"/>
      <c r="D167" s="58"/>
      <c r="E167" s="58"/>
      <c r="F167" s="58"/>
      <c r="G167" s="58"/>
      <c r="H167" s="112"/>
      <c r="I167" s="133"/>
    </row>
    <row r="168" spans="1:9" ht="27.75" customHeight="1">
      <c r="A168" s="52"/>
      <c r="B168" s="142" t="s">
        <v>628</v>
      </c>
      <c r="C168" s="142"/>
      <c r="D168" s="52"/>
      <c r="E168" s="52">
        <v>3</v>
      </c>
      <c r="F168" s="52">
        <v>3</v>
      </c>
      <c r="G168" s="52">
        <v>2</v>
      </c>
      <c r="H168" s="107">
        <f>+H144-H145+H165-H166</f>
        <v>1573781</v>
      </c>
      <c r="I168" s="129">
        <v>229581</v>
      </c>
    </row>
    <row r="169" spans="1:9" ht="28.5" customHeight="1">
      <c r="A169" s="52"/>
      <c r="B169" s="142" t="s">
        <v>629</v>
      </c>
      <c r="C169" s="142"/>
      <c r="D169" s="52"/>
      <c r="E169" s="52">
        <v>3</v>
      </c>
      <c r="F169" s="52">
        <v>3</v>
      </c>
      <c r="G169" s="52">
        <v>3</v>
      </c>
      <c r="H169" s="107"/>
      <c r="I169" s="129">
        <v>0</v>
      </c>
    </row>
    <row r="170" spans="1:9" ht="12.75" customHeight="1">
      <c r="A170" s="58"/>
      <c r="B170" s="59"/>
      <c r="C170" s="59"/>
      <c r="D170" s="58"/>
      <c r="E170" s="58"/>
      <c r="F170" s="58"/>
      <c r="G170" s="58"/>
      <c r="H170" s="112"/>
      <c r="I170" s="133"/>
    </row>
    <row r="171" spans="1:9" ht="27.75" customHeight="1">
      <c r="A171" s="52"/>
      <c r="B171" s="144" t="s">
        <v>211</v>
      </c>
      <c r="C171" s="144"/>
      <c r="D171" s="52"/>
      <c r="E171" s="52">
        <v>3</v>
      </c>
      <c r="F171" s="52">
        <v>3</v>
      </c>
      <c r="G171" s="52">
        <v>4</v>
      </c>
      <c r="H171" s="81">
        <f>+H144</f>
        <v>1573781</v>
      </c>
      <c r="I171" s="128">
        <v>229581</v>
      </c>
    </row>
    <row r="172" spans="1:9" ht="12.75" customHeight="1">
      <c r="A172" s="52"/>
      <c r="B172" s="144" t="s">
        <v>212</v>
      </c>
      <c r="C172" s="144"/>
      <c r="D172" s="52"/>
      <c r="E172" s="52">
        <v>3</v>
      </c>
      <c r="F172" s="52">
        <v>3</v>
      </c>
      <c r="G172" s="52">
        <v>5</v>
      </c>
      <c r="H172" s="81">
        <f>H171</f>
        <v>1573781</v>
      </c>
      <c r="I172" s="128">
        <v>229581</v>
      </c>
    </row>
    <row r="173" spans="1:9" ht="18.75" customHeight="1">
      <c r="A173" s="52"/>
      <c r="B173" s="144" t="s">
        <v>213</v>
      </c>
      <c r="C173" s="144"/>
      <c r="D173" s="52"/>
      <c r="E173" s="52">
        <v>3</v>
      </c>
      <c r="F173" s="52">
        <v>3</v>
      </c>
      <c r="G173" s="52">
        <v>6</v>
      </c>
      <c r="H173" s="111"/>
      <c r="I173" s="132">
        <v>0</v>
      </c>
    </row>
    <row r="174" spans="1:9" ht="30.75" customHeight="1">
      <c r="A174" s="52"/>
      <c r="B174" s="144" t="s">
        <v>214</v>
      </c>
      <c r="C174" s="144"/>
      <c r="D174" s="52"/>
      <c r="E174" s="52">
        <v>3</v>
      </c>
      <c r="F174" s="52">
        <v>3</v>
      </c>
      <c r="G174" s="52">
        <v>7</v>
      </c>
      <c r="H174" s="81">
        <f>+H168</f>
        <v>1573781</v>
      </c>
      <c r="I174" s="128">
        <v>229581</v>
      </c>
    </row>
    <row r="175" spans="1:9">
      <c r="A175" s="52"/>
      <c r="B175" s="144" t="s">
        <v>212</v>
      </c>
      <c r="C175" s="144"/>
      <c r="D175" s="52"/>
      <c r="E175" s="52">
        <v>3</v>
      </c>
      <c r="F175" s="52">
        <v>3</v>
      </c>
      <c r="G175" s="52">
        <v>8</v>
      </c>
      <c r="H175" s="81">
        <f>H171</f>
        <v>1573781</v>
      </c>
      <c r="I175" s="128">
        <v>229581</v>
      </c>
    </row>
    <row r="176" spans="1:9">
      <c r="A176" s="52"/>
      <c r="B176" s="144" t="s">
        <v>213</v>
      </c>
      <c r="C176" s="144"/>
      <c r="D176" s="52"/>
      <c r="E176" s="52">
        <v>3</v>
      </c>
      <c r="F176" s="52">
        <v>3</v>
      </c>
      <c r="G176" s="52">
        <v>9</v>
      </c>
      <c r="H176" s="111"/>
      <c r="I176" s="132">
        <v>0</v>
      </c>
    </row>
    <row r="177" spans="1:9">
      <c r="A177" s="52"/>
      <c r="B177" s="144" t="s">
        <v>215</v>
      </c>
      <c r="C177" s="144"/>
      <c r="D177" s="52"/>
      <c r="E177" s="52">
        <v>3</v>
      </c>
      <c r="F177" s="52">
        <v>4</v>
      </c>
      <c r="G177" s="52">
        <v>0</v>
      </c>
      <c r="H177" s="111"/>
      <c r="I177" s="132">
        <v>0</v>
      </c>
    </row>
    <row r="178" spans="1:9" ht="12.75" customHeight="1">
      <c r="A178" s="52"/>
      <c r="B178" s="144" t="s">
        <v>216</v>
      </c>
      <c r="C178" s="144"/>
      <c r="D178" s="52"/>
      <c r="E178" s="52">
        <v>3</v>
      </c>
      <c r="F178" s="52">
        <v>4</v>
      </c>
      <c r="G178" s="52">
        <v>1</v>
      </c>
      <c r="H178" s="111"/>
      <c r="I178" s="132">
        <v>0</v>
      </c>
    </row>
    <row r="179" spans="1:9" ht="12.75" customHeight="1">
      <c r="A179" s="52"/>
      <c r="B179" s="144" t="s">
        <v>217</v>
      </c>
      <c r="C179" s="144"/>
      <c r="D179" s="52"/>
      <c r="E179" s="52">
        <v>3</v>
      </c>
      <c r="F179" s="52">
        <v>4</v>
      </c>
      <c r="G179" s="52">
        <v>2</v>
      </c>
      <c r="H179" s="111"/>
      <c r="I179" s="132">
        <v>0</v>
      </c>
    </row>
    <row r="180" spans="1:9" ht="12.75" customHeight="1">
      <c r="A180" s="58"/>
      <c r="B180" s="59"/>
      <c r="C180" s="59"/>
      <c r="D180" s="58"/>
      <c r="E180" s="58"/>
      <c r="F180" s="58"/>
      <c r="G180" s="58"/>
      <c r="H180" s="112"/>
      <c r="I180" s="133"/>
    </row>
    <row r="181" spans="1:9" ht="12.75" customHeight="1">
      <c r="A181" s="52"/>
      <c r="B181" s="144" t="s">
        <v>218</v>
      </c>
      <c r="C181" s="144"/>
      <c r="D181" s="52"/>
      <c r="E181" s="52"/>
      <c r="F181" s="52"/>
      <c r="G181" s="52"/>
      <c r="H181" s="111"/>
      <c r="I181" s="132"/>
    </row>
    <row r="182" spans="1:9" ht="14.25" customHeight="1">
      <c r="A182" s="52"/>
      <c r="B182" s="144" t="s">
        <v>219</v>
      </c>
      <c r="C182" s="144"/>
      <c r="D182" s="52"/>
      <c r="E182" s="52">
        <v>3</v>
      </c>
      <c r="F182" s="52">
        <v>4</v>
      </c>
      <c r="G182" s="52">
        <v>3</v>
      </c>
      <c r="H182" s="111">
        <v>673</v>
      </c>
      <c r="I182" s="132">
        <v>712</v>
      </c>
    </row>
    <row r="183" spans="1:9" ht="16.5" customHeight="1">
      <c r="A183" s="52"/>
      <c r="B183" s="144" t="s">
        <v>220</v>
      </c>
      <c r="C183" s="144"/>
      <c r="D183" s="52"/>
      <c r="E183" s="52">
        <v>3</v>
      </c>
      <c r="F183" s="52">
        <v>4</v>
      </c>
      <c r="G183" s="52">
        <v>4</v>
      </c>
      <c r="H183" s="111">
        <v>673</v>
      </c>
      <c r="I183" s="132">
        <v>712</v>
      </c>
    </row>
    <row r="186" spans="1:9">
      <c r="A186" s="185" t="s">
        <v>221</v>
      </c>
      <c r="B186" s="185"/>
      <c r="D186" s="44"/>
      <c r="E186" s="44"/>
      <c r="F186" s="44"/>
      <c r="G186" s="44"/>
      <c r="I186" s="104" t="s">
        <v>222</v>
      </c>
    </row>
    <row r="187" spans="1:9">
      <c r="A187" s="185" t="s">
        <v>642</v>
      </c>
      <c r="B187" s="185"/>
      <c r="D187" s="44"/>
      <c r="E187" s="44"/>
      <c r="F187" s="44"/>
      <c r="G187" s="44"/>
      <c r="H187" s="104" t="s">
        <v>223</v>
      </c>
      <c r="I187" s="104" t="s">
        <v>47</v>
      </c>
    </row>
    <row r="191" spans="1:9" ht="12.75" customHeight="1"/>
    <row r="192" spans="1:9" ht="12.75" customHeight="1"/>
  </sheetData>
  <mergeCells count="204">
    <mergeCell ref="A186:B186"/>
    <mergeCell ref="A187:B187"/>
    <mergeCell ref="B177:C177"/>
    <mergeCell ref="B178:C178"/>
    <mergeCell ref="B179:C179"/>
    <mergeCell ref="B181:C181"/>
    <mergeCell ref="B182:C182"/>
    <mergeCell ref="B183:C183"/>
    <mergeCell ref="B171:C171"/>
    <mergeCell ref="B172:C172"/>
    <mergeCell ref="B173:C173"/>
    <mergeCell ref="B174:C174"/>
    <mergeCell ref="B175:C175"/>
    <mergeCell ref="B176:C176"/>
    <mergeCell ref="B165:C165"/>
    <mergeCell ref="B166:C166"/>
    <mergeCell ref="B168:C168"/>
    <mergeCell ref="B169:C169"/>
    <mergeCell ref="B157:C157"/>
    <mergeCell ref="B158:C158"/>
    <mergeCell ref="B159:C159"/>
    <mergeCell ref="B160:C160"/>
    <mergeCell ref="B161:C161"/>
    <mergeCell ref="B162:C162"/>
    <mergeCell ref="B156:C156"/>
    <mergeCell ref="B144:C144"/>
    <mergeCell ref="B145:C145"/>
    <mergeCell ref="B146:C146"/>
    <mergeCell ref="B148:C148"/>
    <mergeCell ref="B149:C149"/>
    <mergeCell ref="B150:C150"/>
    <mergeCell ref="B163:C163"/>
    <mergeCell ref="B164:C164"/>
    <mergeCell ref="B154:C154"/>
    <mergeCell ref="B155:C155"/>
    <mergeCell ref="I124:I125"/>
    <mergeCell ref="I126:I127"/>
    <mergeCell ref="B128:C128"/>
    <mergeCell ref="B129:C129"/>
    <mergeCell ref="B130:C130"/>
    <mergeCell ref="B131:C131"/>
    <mergeCell ref="B151:C151"/>
    <mergeCell ref="B152:C152"/>
    <mergeCell ref="B153:C153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A126:A127"/>
    <mergeCell ref="B126:C126"/>
    <mergeCell ref="D126:D127"/>
    <mergeCell ref="E126:E127"/>
    <mergeCell ref="E124:E125"/>
    <mergeCell ref="F124:F125"/>
    <mergeCell ref="G124:G125"/>
    <mergeCell ref="H124:H125"/>
    <mergeCell ref="B125:C125"/>
    <mergeCell ref="F126:F127"/>
    <mergeCell ref="G126:G127"/>
    <mergeCell ref="H126:H127"/>
    <mergeCell ref="B127:C127"/>
    <mergeCell ref="B121:C121"/>
    <mergeCell ref="B122:C122"/>
    <mergeCell ref="B123:C123"/>
    <mergeCell ref="A124:A125"/>
    <mergeCell ref="B124:C124"/>
    <mergeCell ref="D124:D125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I67:I68"/>
    <mergeCell ref="B85:C85"/>
    <mergeCell ref="B86:C86"/>
    <mergeCell ref="B87:C87"/>
    <mergeCell ref="B88:C88"/>
    <mergeCell ref="B89:C89"/>
    <mergeCell ref="B90:C90"/>
    <mergeCell ref="B80:C80"/>
    <mergeCell ref="B81:C81"/>
    <mergeCell ref="B82:C82"/>
    <mergeCell ref="B83:C83"/>
    <mergeCell ref="B84:C84"/>
    <mergeCell ref="B78:C79"/>
    <mergeCell ref="D78:D79"/>
    <mergeCell ref="E78:E79"/>
    <mergeCell ref="F78:F79"/>
    <mergeCell ref="G78:G79"/>
    <mergeCell ref="H78:H79"/>
    <mergeCell ref="I78:I79"/>
    <mergeCell ref="B72:C72"/>
    <mergeCell ref="B73:C73"/>
    <mergeCell ref="B74:C74"/>
    <mergeCell ref="B75:C75"/>
    <mergeCell ref="B76:C76"/>
    <mergeCell ref="B77:C77"/>
    <mergeCell ref="G67:G68"/>
    <mergeCell ref="H67:H68"/>
    <mergeCell ref="B69:C69"/>
    <mergeCell ref="B70:C70"/>
    <mergeCell ref="B71:C71"/>
    <mergeCell ref="B65:C65"/>
    <mergeCell ref="B66:C66"/>
    <mergeCell ref="B67:C68"/>
    <mergeCell ref="D67:D68"/>
    <mergeCell ref="E67:E68"/>
    <mergeCell ref="F67:F68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21:C21"/>
    <mergeCell ref="B22:C22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  <mergeCell ref="B3:I3"/>
    <mergeCell ref="B4:I4"/>
    <mergeCell ref="B5:I5"/>
    <mergeCell ref="B6:I6"/>
    <mergeCell ref="B7:I7"/>
    <mergeCell ref="A11:I11"/>
    <mergeCell ref="B19:C19"/>
    <mergeCell ref="E19:G19"/>
    <mergeCell ref="B20:C20"/>
    <mergeCell ref="E20:G20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7"/>
  <sheetViews>
    <sheetView topLeftCell="B118" zoomScaleNormal="100" workbookViewId="0">
      <selection activeCell="G158" sqref="G158:I158"/>
    </sheetView>
  </sheetViews>
  <sheetFormatPr defaultColWidth="9.140625" defaultRowHeight="12.75"/>
  <cols>
    <col min="1" max="1" width="15.140625" style="37" customWidth="1"/>
    <col min="2" max="2" width="43.85546875" style="37" customWidth="1"/>
    <col min="3" max="3" width="9.140625" style="37" customWidth="1"/>
    <col min="4" max="4" width="3" style="37" customWidth="1"/>
    <col min="5" max="5" width="3.5703125" style="37" customWidth="1"/>
    <col min="6" max="6" width="3.7109375" style="37" customWidth="1"/>
    <col min="7" max="7" width="13.7109375" style="37" customWidth="1"/>
    <col min="8" max="8" width="15.85546875" style="37" customWidth="1"/>
    <col min="9" max="9" width="15.5703125" style="37" customWidth="1"/>
    <col min="10" max="10" width="21.28515625" style="37" customWidth="1"/>
    <col min="11" max="16384" width="9.140625" style="37"/>
  </cols>
  <sheetData>
    <row r="1" spans="1:10" ht="13.5">
      <c r="A1" s="37" t="s">
        <v>209</v>
      </c>
      <c r="J1" s="38" t="s">
        <v>1</v>
      </c>
    </row>
    <row r="2" spans="1:10" ht="13.5">
      <c r="A2" s="41"/>
      <c r="B2" s="39"/>
      <c r="J2" s="61" t="s">
        <v>224</v>
      </c>
    </row>
    <row r="3" spans="1:10">
      <c r="A3" s="40" t="s">
        <v>49</v>
      </c>
      <c r="B3" s="187" t="s">
        <v>50</v>
      </c>
      <c r="C3" s="187"/>
      <c r="D3" s="187"/>
      <c r="E3" s="187"/>
      <c r="F3" s="187"/>
      <c r="G3" s="187"/>
      <c r="H3" s="187"/>
      <c r="I3" s="187"/>
      <c r="J3" s="187"/>
    </row>
    <row r="4" spans="1:10">
      <c r="A4" s="40" t="s">
        <v>51</v>
      </c>
      <c r="B4" s="187" t="s">
        <v>10</v>
      </c>
      <c r="C4" s="187"/>
      <c r="D4" s="187"/>
      <c r="E4" s="187"/>
      <c r="F4" s="187"/>
      <c r="G4" s="187"/>
      <c r="H4" s="187"/>
      <c r="I4" s="187"/>
      <c r="J4" s="187"/>
    </row>
    <row r="5" spans="1:10">
      <c r="A5" s="40" t="s">
        <v>52</v>
      </c>
      <c r="B5" s="187" t="s">
        <v>53</v>
      </c>
      <c r="C5" s="187"/>
      <c r="D5" s="187"/>
      <c r="E5" s="187"/>
      <c r="F5" s="187"/>
      <c r="G5" s="187"/>
      <c r="H5" s="187"/>
      <c r="I5" s="187"/>
      <c r="J5" s="187"/>
    </row>
    <row r="6" spans="1:10">
      <c r="A6" s="40" t="s">
        <v>54</v>
      </c>
      <c r="B6" s="188" t="s">
        <v>55</v>
      </c>
      <c r="C6" s="188"/>
      <c r="D6" s="188"/>
      <c r="E6" s="188"/>
      <c r="F6" s="188"/>
      <c r="G6" s="188"/>
      <c r="H6" s="188"/>
      <c r="I6" s="188"/>
      <c r="J6" s="188"/>
    </row>
    <row r="7" spans="1:10">
      <c r="A7" s="40" t="s">
        <v>56</v>
      </c>
      <c r="B7" s="188" t="s">
        <v>55</v>
      </c>
      <c r="C7" s="188"/>
      <c r="D7" s="188"/>
      <c r="E7" s="188"/>
      <c r="F7" s="188"/>
      <c r="G7" s="188"/>
      <c r="H7" s="188"/>
      <c r="I7" s="188"/>
      <c r="J7" s="188"/>
    </row>
    <row r="8" spans="1:10">
      <c r="A8" s="41"/>
      <c r="B8" s="102"/>
      <c r="C8" s="102"/>
      <c r="D8" s="102"/>
      <c r="E8" s="102"/>
      <c r="F8" s="102"/>
      <c r="G8" s="102"/>
      <c r="H8" s="186"/>
      <c r="I8" s="186"/>
    </row>
    <row r="9" spans="1:10">
      <c r="B9" s="102"/>
      <c r="C9" s="102"/>
      <c r="D9" s="102"/>
      <c r="E9" s="102"/>
      <c r="F9" s="102"/>
      <c r="G9" s="102"/>
      <c r="H9" s="186"/>
      <c r="I9" s="186"/>
    </row>
    <row r="11" spans="1:10" ht="14.25" thickBot="1">
      <c r="A11" s="189" t="s">
        <v>225</v>
      </c>
      <c r="B11" s="189"/>
      <c r="C11" s="189"/>
      <c r="D11" s="189"/>
      <c r="E11" s="189"/>
      <c r="F11" s="189"/>
      <c r="G11" s="189"/>
      <c r="H11" s="189"/>
      <c r="I11" s="189"/>
      <c r="J11" s="189"/>
    </row>
    <row r="12" spans="1:10" ht="12.75" customHeight="1" thickTop="1">
      <c r="A12" s="190" t="s">
        <v>644</v>
      </c>
      <c r="B12" s="190"/>
      <c r="C12" s="190"/>
      <c r="D12" s="190"/>
      <c r="E12" s="190"/>
      <c r="F12" s="190"/>
      <c r="G12" s="190"/>
      <c r="H12" s="190"/>
      <c r="I12" s="190"/>
      <c r="J12" s="190"/>
    </row>
    <row r="13" spans="1:10">
      <c r="J13" s="37" t="s">
        <v>226</v>
      </c>
    </row>
    <row r="14" spans="1:10" ht="12.75" customHeight="1">
      <c r="A14" s="146" t="s">
        <v>227</v>
      </c>
      <c r="B14" s="150" t="s">
        <v>60</v>
      </c>
      <c r="C14" s="146" t="s">
        <v>61</v>
      </c>
      <c r="D14" s="157" t="s">
        <v>62</v>
      </c>
      <c r="E14" s="195"/>
      <c r="F14" s="196"/>
      <c r="G14" s="157" t="s">
        <v>228</v>
      </c>
      <c r="H14" s="157"/>
      <c r="I14" s="157"/>
      <c r="J14" s="62" t="s">
        <v>228</v>
      </c>
    </row>
    <row r="15" spans="1:10" ht="12.75" customHeight="1">
      <c r="A15" s="147"/>
      <c r="B15" s="152"/>
      <c r="C15" s="193"/>
      <c r="D15" s="164" t="s">
        <v>64</v>
      </c>
      <c r="E15" s="197"/>
      <c r="F15" s="198"/>
      <c r="G15" s="164" t="s">
        <v>229</v>
      </c>
      <c r="H15" s="164"/>
      <c r="I15" s="164"/>
      <c r="J15" s="63" t="s">
        <v>230</v>
      </c>
    </row>
    <row r="16" spans="1:10" ht="12.75" customHeight="1">
      <c r="A16" s="191"/>
      <c r="B16" s="152"/>
      <c r="C16" s="193"/>
      <c r="D16" s="167"/>
      <c r="E16" s="197"/>
      <c r="F16" s="198"/>
      <c r="G16" s="167"/>
      <c r="H16" s="167"/>
      <c r="I16" s="167"/>
      <c r="J16" s="63" t="s">
        <v>231</v>
      </c>
    </row>
    <row r="17" spans="1:10" ht="12.75" customHeight="1">
      <c r="A17" s="191"/>
      <c r="B17" s="152"/>
      <c r="C17" s="193"/>
      <c r="D17" s="167"/>
      <c r="E17" s="197"/>
      <c r="F17" s="198"/>
      <c r="G17" s="170"/>
      <c r="H17" s="170"/>
      <c r="I17" s="170"/>
      <c r="J17" s="64"/>
    </row>
    <row r="18" spans="1:10" ht="25.5">
      <c r="A18" s="192"/>
      <c r="B18" s="154"/>
      <c r="C18" s="194"/>
      <c r="D18" s="170"/>
      <c r="E18" s="202"/>
      <c r="F18" s="203"/>
      <c r="G18" s="65" t="s">
        <v>232</v>
      </c>
      <c r="H18" s="96" t="s">
        <v>233</v>
      </c>
      <c r="I18" s="96" t="s">
        <v>234</v>
      </c>
      <c r="J18" s="66"/>
    </row>
    <row r="19" spans="1:10" ht="13.5">
      <c r="A19" s="98">
        <v>1</v>
      </c>
      <c r="B19" s="96">
        <v>2</v>
      </c>
      <c r="C19" s="96">
        <v>3</v>
      </c>
      <c r="D19" s="141">
        <v>4</v>
      </c>
      <c r="E19" s="141"/>
      <c r="F19" s="141"/>
      <c r="G19" s="98">
        <v>5</v>
      </c>
      <c r="H19" s="98">
        <v>6</v>
      </c>
      <c r="I19" s="98">
        <v>7</v>
      </c>
      <c r="J19" s="67">
        <v>8</v>
      </c>
    </row>
    <row r="20" spans="1:10" ht="13.5">
      <c r="A20" s="98"/>
      <c r="B20" s="97" t="s">
        <v>235</v>
      </c>
      <c r="C20" s="98"/>
      <c r="D20" s="143"/>
      <c r="E20" s="143"/>
      <c r="F20" s="143"/>
      <c r="G20" s="53"/>
      <c r="H20" s="53"/>
      <c r="I20" s="53"/>
      <c r="J20" s="53"/>
    </row>
    <row r="21" spans="1:10" ht="27" customHeight="1">
      <c r="A21" s="98"/>
      <c r="B21" s="97" t="s">
        <v>236</v>
      </c>
      <c r="C21" s="98" t="s">
        <v>237</v>
      </c>
      <c r="D21" s="98">
        <v>0</v>
      </c>
      <c r="E21" s="98">
        <v>0</v>
      </c>
      <c r="F21" s="98">
        <v>1</v>
      </c>
      <c r="G21" s="68">
        <f>G22+G28+G34+G35+G40+G41+G50+G53</f>
        <v>336443122</v>
      </c>
      <c r="H21" s="68">
        <f>H22+H28+H34+H35+H40+H41+H50+H53</f>
        <v>154858963</v>
      </c>
      <c r="I21" s="68">
        <f>I22+I28+I34+I35+I40+I41+I50+I53</f>
        <v>181584159</v>
      </c>
      <c r="J21" s="68">
        <v>184275391</v>
      </c>
    </row>
    <row r="22" spans="1:10" ht="12.75" customHeight="1">
      <c r="A22" s="69" t="s">
        <v>238</v>
      </c>
      <c r="B22" s="97" t="s">
        <v>239</v>
      </c>
      <c r="C22" s="98"/>
      <c r="D22" s="98">
        <v>0</v>
      </c>
      <c r="E22" s="98">
        <v>0</v>
      </c>
      <c r="F22" s="98">
        <v>2</v>
      </c>
      <c r="G22" s="68">
        <f>SUM(G23:G27)</f>
        <v>66178452</v>
      </c>
      <c r="H22" s="68">
        <f>SUM(H23:H27)</f>
        <v>17496175</v>
      </c>
      <c r="I22" s="68">
        <f>SUM(I23:I27)</f>
        <v>48682277</v>
      </c>
      <c r="J22" s="68">
        <v>46152931</v>
      </c>
    </row>
    <row r="23" spans="1:10" ht="12.75" customHeight="1">
      <c r="A23" s="69" t="s">
        <v>240</v>
      </c>
      <c r="B23" s="99" t="s">
        <v>241</v>
      </c>
      <c r="C23" s="98"/>
      <c r="D23" s="98">
        <v>0</v>
      </c>
      <c r="E23" s="98">
        <v>0</v>
      </c>
      <c r="F23" s="98">
        <v>3</v>
      </c>
      <c r="G23" s="70">
        <v>0</v>
      </c>
      <c r="H23" s="70">
        <v>0</v>
      </c>
      <c r="I23" s="70">
        <v>0</v>
      </c>
      <c r="J23" s="70">
        <v>0</v>
      </c>
    </row>
    <row r="24" spans="1:10" ht="12.75" customHeight="1">
      <c r="A24" s="69" t="s">
        <v>242</v>
      </c>
      <c r="B24" s="99" t="s">
        <v>243</v>
      </c>
      <c r="C24" s="98"/>
      <c r="D24" s="98">
        <v>0</v>
      </c>
      <c r="E24" s="98">
        <v>0</v>
      </c>
      <c r="F24" s="98">
        <v>4</v>
      </c>
      <c r="G24" s="70">
        <v>10848425</v>
      </c>
      <c r="H24" s="70">
        <v>9549444</v>
      </c>
      <c r="I24" s="70">
        <v>1298981</v>
      </c>
      <c r="J24" s="70">
        <v>1682484</v>
      </c>
    </row>
    <row r="25" spans="1:10" ht="12.75" customHeight="1">
      <c r="A25" s="69" t="s">
        <v>244</v>
      </c>
      <c r="B25" s="99" t="s">
        <v>245</v>
      </c>
      <c r="C25" s="98"/>
      <c r="D25" s="98">
        <v>0</v>
      </c>
      <c r="E25" s="98">
        <v>0</v>
      </c>
      <c r="F25" s="98">
        <v>5</v>
      </c>
      <c r="G25" s="70">
        <v>0</v>
      </c>
      <c r="H25" s="70">
        <v>0</v>
      </c>
      <c r="I25" s="70">
        <v>0</v>
      </c>
      <c r="J25" s="70">
        <v>0</v>
      </c>
    </row>
    <row r="26" spans="1:10" ht="12.75" customHeight="1">
      <c r="A26" s="98" t="s">
        <v>246</v>
      </c>
      <c r="B26" s="99" t="s">
        <v>247</v>
      </c>
      <c r="C26" s="98"/>
      <c r="D26" s="98">
        <v>0</v>
      </c>
      <c r="E26" s="98">
        <v>0</v>
      </c>
      <c r="F26" s="98">
        <v>6</v>
      </c>
      <c r="G26" s="55">
        <v>15644795</v>
      </c>
      <c r="H26" s="70">
        <v>7946731</v>
      </c>
      <c r="I26" s="70">
        <v>7698064</v>
      </c>
      <c r="J26" s="70">
        <v>7557293</v>
      </c>
    </row>
    <row r="27" spans="1:10" ht="12.75" customHeight="1">
      <c r="A27" s="98" t="s">
        <v>248</v>
      </c>
      <c r="B27" s="99" t="s">
        <v>249</v>
      </c>
      <c r="C27" s="98"/>
      <c r="D27" s="98">
        <v>0</v>
      </c>
      <c r="E27" s="98">
        <v>0</v>
      </c>
      <c r="F27" s="98">
        <v>7</v>
      </c>
      <c r="G27" s="70">
        <v>39685232</v>
      </c>
      <c r="H27" s="70">
        <v>0</v>
      </c>
      <c r="I27" s="70">
        <v>39685232</v>
      </c>
      <c r="J27" s="70">
        <v>36913154</v>
      </c>
    </row>
    <row r="28" spans="1:10" ht="12.75" customHeight="1">
      <c r="A28" s="69" t="s">
        <v>250</v>
      </c>
      <c r="B28" s="97" t="s">
        <v>251</v>
      </c>
      <c r="C28" s="98"/>
      <c r="D28" s="98">
        <v>0</v>
      </c>
      <c r="E28" s="98">
        <v>0</v>
      </c>
      <c r="F28" s="98">
        <v>8</v>
      </c>
      <c r="G28" s="68">
        <f>SUM(G29:G33)</f>
        <v>258545145</v>
      </c>
      <c r="H28" s="68">
        <f>SUM(H29:H33)</f>
        <v>136407829</v>
      </c>
      <c r="I28" s="68">
        <f>SUM(I29:I33)</f>
        <v>122137316</v>
      </c>
      <c r="J28" s="68">
        <v>127800536</v>
      </c>
    </row>
    <row r="29" spans="1:10" ht="12.75" customHeight="1">
      <c r="A29" s="69" t="s">
        <v>252</v>
      </c>
      <c r="B29" s="99" t="s">
        <v>253</v>
      </c>
      <c r="C29" s="98"/>
      <c r="D29" s="98">
        <v>0</v>
      </c>
      <c r="E29" s="98">
        <v>0</v>
      </c>
      <c r="F29" s="98">
        <v>9</v>
      </c>
      <c r="G29" s="70">
        <v>2322522</v>
      </c>
      <c r="H29" s="70">
        <v>0</v>
      </c>
      <c r="I29" s="70">
        <v>2322522</v>
      </c>
      <c r="J29" s="70">
        <v>2322522</v>
      </c>
    </row>
    <row r="30" spans="1:10" ht="12.75" customHeight="1">
      <c r="A30" s="69" t="s">
        <v>254</v>
      </c>
      <c r="B30" s="99" t="s">
        <v>255</v>
      </c>
      <c r="C30" s="98"/>
      <c r="D30" s="98">
        <v>0</v>
      </c>
      <c r="E30" s="98">
        <v>1</v>
      </c>
      <c r="F30" s="98">
        <v>0</v>
      </c>
      <c r="G30" s="70">
        <v>136748296</v>
      </c>
      <c r="H30" s="70">
        <v>61976421</v>
      </c>
      <c r="I30" s="70">
        <v>74771875</v>
      </c>
      <c r="J30" s="70">
        <v>76079301</v>
      </c>
    </row>
    <row r="31" spans="1:10" ht="12.75" customHeight="1">
      <c r="A31" s="98" t="s">
        <v>256</v>
      </c>
      <c r="B31" s="99" t="s">
        <v>257</v>
      </c>
      <c r="C31" s="98"/>
      <c r="D31" s="98">
        <v>0</v>
      </c>
      <c r="E31" s="98">
        <v>1</v>
      </c>
      <c r="F31" s="98">
        <v>1</v>
      </c>
      <c r="G31" s="70">
        <v>116847827</v>
      </c>
      <c r="H31" s="70">
        <v>74431408</v>
      </c>
      <c r="I31" s="70">
        <v>42416419</v>
      </c>
      <c r="J31" s="70">
        <v>45742700</v>
      </c>
    </row>
    <row r="32" spans="1:10" ht="12.75" customHeight="1">
      <c r="A32" s="69" t="s">
        <v>258</v>
      </c>
      <c r="B32" s="99" t="s">
        <v>259</v>
      </c>
      <c r="C32" s="98"/>
      <c r="D32" s="98">
        <v>0</v>
      </c>
      <c r="E32" s="98">
        <v>1</v>
      </c>
      <c r="F32" s="98">
        <v>2</v>
      </c>
      <c r="G32" s="70">
        <v>0</v>
      </c>
      <c r="H32" s="70">
        <v>0</v>
      </c>
      <c r="I32" s="70">
        <v>0</v>
      </c>
      <c r="J32" s="70">
        <v>0</v>
      </c>
    </row>
    <row r="33" spans="1:10" ht="15.75" customHeight="1">
      <c r="A33" s="98" t="s">
        <v>260</v>
      </c>
      <c r="B33" s="99" t="s">
        <v>261</v>
      </c>
      <c r="C33" s="98" t="s">
        <v>262</v>
      </c>
      <c r="D33" s="98">
        <v>0</v>
      </c>
      <c r="E33" s="98">
        <v>1</v>
      </c>
      <c r="F33" s="98">
        <v>3</v>
      </c>
      <c r="G33" s="70">
        <v>2626500</v>
      </c>
      <c r="H33" s="70">
        <v>0</v>
      </c>
      <c r="I33" s="70">
        <v>2626500</v>
      </c>
      <c r="J33" s="70">
        <v>3656013</v>
      </c>
    </row>
    <row r="34" spans="1:10" ht="12.75" customHeight="1">
      <c r="A34" s="69" t="s">
        <v>263</v>
      </c>
      <c r="B34" s="97" t="s">
        <v>264</v>
      </c>
      <c r="C34" s="98"/>
      <c r="D34" s="98">
        <v>0</v>
      </c>
      <c r="E34" s="98">
        <v>1</v>
      </c>
      <c r="F34" s="98">
        <v>4</v>
      </c>
      <c r="G34" s="70">
        <v>0</v>
      </c>
      <c r="H34" s="70">
        <v>0</v>
      </c>
      <c r="I34" s="70">
        <v>0</v>
      </c>
      <c r="J34" s="70">
        <v>0</v>
      </c>
    </row>
    <row r="35" spans="1:10" ht="12.75" customHeight="1">
      <c r="A35" s="69" t="s">
        <v>265</v>
      </c>
      <c r="B35" s="97" t="s">
        <v>266</v>
      </c>
      <c r="C35" s="98"/>
      <c r="D35" s="98">
        <v>0</v>
      </c>
      <c r="E35" s="98">
        <v>1</v>
      </c>
      <c r="F35" s="98">
        <v>5</v>
      </c>
      <c r="G35" s="70">
        <v>0</v>
      </c>
      <c r="H35" s="70">
        <v>0</v>
      </c>
      <c r="I35" s="70">
        <v>0</v>
      </c>
      <c r="J35" s="70">
        <v>0</v>
      </c>
    </row>
    <row r="36" spans="1:10" ht="12.75" customHeight="1">
      <c r="A36" s="69" t="s">
        <v>267</v>
      </c>
      <c r="B36" s="99" t="s">
        <v>268</v>
      </c>
      <c r="C36" s="98"/>
      <c r="D36" s="98">
        <v>0</v>
      </c>
      <c r="E36" s="98">
        <v>1</v>
      </c>
      <c r="F36" s="98">
        <v>6</v>
      </c>
      <c r="G36" s="70">
        <v>0</v>
      </c>
      <c r="H36" s="70">
        <v>0</v>
      </c>
      <c r="I36" s="70">
        <v>0</v>
      </c>
      <c r="J36" s="70">
        <v>0</v>
      </c>
    </row>
    <row r="37" spans="1:10" ht="12.75" customHeight="1">
      <c r="A37" s="69" t="s">
        <v>269</v>
      </c>
      <c r="B37" s="99" t="s">
        <v>270</v>
      </c>
      <c r="C37" s="98"/>
      <c r="D37" s="98">
        <v>0</v>
      </c>
      <c r="E37" s="98">
        <v>1</v>
      </c>
      <c r="F37" s="98">
        <v>7</v>
      </c>
      <c r="G37" s="70">
        <v>0</v>
      </c>
      <c r="H37" s="70">
        <v>0</v>
      </c>
      <c r="I37" s="70">
        <v>0</v>
      </c>
      <c r="J37" s="70">
        <v>0</v>
      </c>
    </row>
    <row r="38" spans="1:10" ht="12.75" customHeight="1">
      <c r="A38" s="69" t="s">
        <v>271</v>
      </c>
      <c r="B38" s="99" t="s">
        <v>272</v>
      </c>
      <c r="C38" s="98"/>
      <c r="D38" s="98">
        <v>0</v>
      </c>
      <c r="E38" s="98">
        <v>1</v>
      </c>
      <c r="F38" s="98">
        <v>8</v>
      </c>
      <c r="G38" s="70">
        <v>0</v>
      </c>
      <c r="H38" s="70">
        <v>0</v>
      </c>
      <c r="I38" s="70">
        <v>0</v>
      </c>
      <c r="J38" s="70">
        <v>0</v>
      </c>
    </row>
    <row r="39" spans="1:10" ht="12.75" customHeight="1">
      <c r="A39" s="98" t="s">
        <v>273</v>
      </c>
      <c r="B39" s="99" t="s">
        <v>274</v>
      </c>
      <c r="C39" s="98"/>
      <c r="D39" s="98">
        <v>0</v>
      </c>
      <c r="E39" s="98">
        <v>1</v>
      </c>
      <c r="F39" s="98">
        <v>9</v>
      </c>
      <c r="G39" s="70">
        <v>0</v>
      </c>
      <c r="H39" s="70">
        <v>0</v>
      </c>
      <c r="I39" s="70">
        <v>0</v>
      </c>
      <c r="J39" s="70">
        <v>0</v>
      </c>
    </row>
    <row r="40" spans="1:10" ht="12.75" customHeight="1">
      <c r="A40" s="69" t="s">
        <v>275</v>
      </c>
      <c r="B40" s="97" t="s">
        <v>276</v>
      </c>
      <c r="C40" s="98"/>
      <c r="D40" s="98">
        <v>0</v>
      </c>
      <c r="E40" s="98">
        <v>2</v>
      </c>
      <c r="F40" s="98">
        <v>0</v>
      </c>
      <c r="G40" s="68">
        <v>463857</v>
      </c>
      <c r="H40" s="68">
        <v>0</v>
      </c>
      <c r="I40" s="68">
        <v>463857</v>
      </c>
      <c r="J40" s="68">
        <v>464316</v>
      </c>
    </row>
    <row r="41" spans="1:10" ht="12.75" customHeight="1">
      <c r="A41" s="69" t="s">
        <v>277</v>
      </c>
      <c r="B41" s="97" t="s">
        <v>278</v>
      </c>
      <c r="C41" s="98"/>
      <c r="D41" s="98">
        <v>0</v>
      </c>
      <c r="E41" s="98">
        <v>2</v>
      </c>
      <c r="F41" s="98">
        <v>1</v>
      </c>
      <c r="G41" s="68">
        <f>SUM(G42:G49)</f>
        <v>10967526</v>
      </c>
      <c r="H41" s="68">
        <f>SUM(H42:H49)</f>
        <v>824819</v>
      </c>
      <c r="I41" s="68">
        <f>SUM(I42:I49)</f>
        <v>10142707</v>
      </c>
      <c r="J41" s="68">
        <v>9687717</v>
      </c>
    </row>
    <row r="42" spans="1:10" ht="12.75" customHeight="1">
      <c r="A42" s="69" t="s">
        <v>279</v>
      </c>
      <c r="B42" s="99" t="s">
        <v>280</v>
      </c>
      <c r="C42" s="98"/>
      <c r="D42" s="98">
        <v>0</v>
      </c>
      <c r="E42" s="98">
        <v>2</v>
      </c>
      <c r="F42" s="98">
        <v>2</v>
      </c>
      <c r="G42" s="70">
        <v>3920765</v>
      </c>
      <c r="H42" s="70">
        <v>824819</v>
      </c>
      <c r="I42" s="70">
        <v>3095946</v>
      </c>
      <c r="J42" s="70">
        <v>3485565</v>
      </c>
    </row>
    <row r="43" spans="1:10" ht="12.75" customHeight="1">
      <c r="A43" s="69" t="s">
        <v>281</v>
      </c>
      <c r="B43" s="99" t="s">
        <v>282</v>
      </c>
      <c r="C43" s="98"/>
      <c r="D43" s="98">
        <v>0</v>
      </c>
      <c r="E43" s="98">
        <v>2</v>
      </c>
      <c r="F43" s="98">
        <v>3</v>
      </c>
      <c r="G43" s="70">
        <v>3750892</v>
      </c>
      <c r="H43" s="70">
        <v>0</v>
      </c>
      <c r="I43" s="70">
        <v>3750892</v>
      </c>
      <c r="J43" s="70">
        <v>3750892</v>
      </c>
    </row>
    <row r="44" spans="1:10" ht="12.75" customHeight="1">
      <c r="A44" s="69" t="s">
        <v>283</v>
      </c>
      <c r="B44" s="99" t="s">
        <v>284</v>
      </c>
      <c r="C44" s="98"/>
      <c r="D44" s="98">
        <v>0</v>
      </c>
      <c r="E44" s="98">
        <v>2</v>
      </c>
      <c r="F44" s="98">
        <v>4</v>
      </c>
      <c r="G44" s="70">
        <v>0</v>
      </c>
      <c r="H44" s="70">
        <v>0</v>
      </c>
      <c r="I44" s="70">
        <v>0</v>
      </c>
      <c r="J44" s="70">
        <v>0</v>
      </c>
    </row>
    <row r="45" spans="1:10" ht="12.75" customHeight="1">
      <c r="A45" s="69" t="s">
        <v>285</v>
      </c>
      <c r="B45" s="99" t="s">
        <v>286</v>
      </c>
      <c r="C45" s="98"/>
      <c r="D45" s="98">
        <v>0</v>
      </c>
      <c r="E45" s="98">
        <v>2</v>
      </c>
      <c r="F45" s="98">
        <v>5</v>
      </c>
      <c r="G45" s="70">
        <v>1695869</v>
      </c>
      <c r="H45" s="70">
        <v>0</v>
      </c>
      <c r="I45" s="70">
        <v>1695869</v>
      </c>
      <c r="J45" s="70">
        <v>1676079</v>
      </c>
    </row>
    <row r="46" spans="1:10" ht="12.75" customHeight="1">
      <c r="A46" s="69" t="s">
        <v>287</v>
      </c>
      <c r="B46" s="99" t="s">
        <v>288</v>
      </c>
      <c r="C46" s="98"/>
      <c r="D46" s="98">
        <v>0</v>
      </c>
      <c r="E46" s="98">
        <v>2</v>
      </c>
      <c r="F46" s="98">
        <v>6</v>
      </c>
      <c r="G46" s="70">
        <v>0</v>
      </c>
      <c r="H46" s="70">
        <v>0</v>
      </c>
      <c r="I46" s="70">
        <v>0</v>
      </c>
      <c r="J46" s="70">
        <v>0</v>
      </c>
    </row>
    <row r="47" spans="1:10" ht="12.75" customHeight="1">
      <c r="A47" s="69" t="s">
        <v>289</v>
      </c>
      <c r="B47" s="99" t="s">
        <v>290</v>
      </c>
      <c r="C47" s="98"/>
      <c r="D47" s="98">
        <v>0</v>
      </c>
      <c r="E47" s="98">
        <v>2</v>
      </c>
      <c r="F47" s="98">
        <v>7</v>
      </c>
      <c r="G47" s="70">
        <v>0</v>
      </c>
      <c r="H47" s="70">
        <v>0</v>
      </c>
      <c r="I47" s="70">
        <v>0</v>
      </c>
      <c r="J47" s="70">
        <v>0</v>
      </c>
    </row>
    <row r="48" spans="1:10" ht="12.75" customHeight="1">
      <c r="A48" s="69" t="s">
        <v>291</v>
      </c>
      <c r="B48" s="99" t="s">
        <v>292</v>
      </c>
      <c r="C48" s="98"/>
      <c r="D48" s="98">
        <v>0</v>
      </c>
      <c r="E48" s="98">
        <v>2</v>
      </c>
      <c r="F48" s="98">
        <v>8</v>
      </c>
      <c r="G48" s="70">
        <v>0</v>
      </c>
      <c r="H48" s="70">
        <v>0</v>
      </c>
      <c r="I48" s="70">
        <v>0</v>
      </c>
      <c r="J48" s="70">
        <v>0</v>
      </c>
    </row>
    <row r="49" spans="1:10" ht="12.75" customHeight="1">
      <c r="A49" s="69" t="s">
        <v>293</v>
      </c>
      <c r="B49" s="99" t="s">
        <v>294</v>
      </c>
      <c r="C49" s="98"/>
      <c r="D49" s="98">
        <v>0</v>
      </c>
      <c r="E49" s="98">
        <v>2</v>
      </c>
      <c r="F49" s="98">
        <v>9</v>
      </c>
      <c r="G49" s="70">
        <v>1600000</v>
      </c>
      <c r="H49" s="70">
        <v>0</v>
      </c>
      <c r="I49" s="70">
        <v>1600000</v>
      </c>
      <c r="J49" s="70">
        <v>775181</v>
      </c>
    </row>
    <row r="50" spans="1:10" ht="12.75" customHeight="1">
      <c r="A50" s="69" t="s">
        <v>295</v>
      </c>
      <c r="B50" s="97" t="s">
        <v>296</v>
      </c>
      <c r="C50" s="98"/>
      <c r="D50" s="98">
        <v>0</v>
      </c>
      <c r="E50" s="98">
        <v>3</v>
      </c>
      <c r="F50" s="98">
        <v>0</v>
      </c>
      <c r="G50" s="68">
        <f>G52+G51</f>
        <v>257761</v>
      </c>
      <c r="H50" s="68">
        <f>H52+H51</f>
        <v>130140</v>
      </c>
      <c r="I50" s="68">
        <f>I52+I51</f>
        <v>127621</v>
      </c>
      <c r="J50" s="70">
        <v>127621</v>
      </c>
    </row>
    <row r="51" spans="1:10" ht="12.75" customHeight="1">
      <c r="A51" s="69" t="s">
        <v>297</v>
      </c>
      <c r="B51" s="99" t="s">
        <v>298</v>
      </c>
      <c r="C51" s="98"/>
      <c r="D51" s="98">
        <v>0</v>
      </c>
      <c r="E51" s="98">
        <v>3</v>
      </c>
      <c r="F51" s="98">
        <v>1</v>
      </c>
      <c r="G51" s="70">
        <v>0</v>
      </c>
      <c r="H51" s="70">
        <v>0</v>
      </c>
      <c r="I51" s="70">
        <v>0</v>
      </c>
      <c r="J51" s="70">
        <v>0</v>
      </c>
    </row>
    <row r="52" spans="1:10" ht="12.75" customHeight="1">
      <c r="A52" s="98" t="s">
        <v>299</v>
      </c>
      <c r="B52" s="99" t="s">
        <v>300</v>
      </c>
      <c r="C52" s="98"/>
      <c r="D52" s="98">
        <v>0</v>
      </c>
      <c r="E52" s="98">
        <v>3</v>
      </c>
      <c r="F52" s="98">
        <v>2</v>
      </c>
      <c r="G52" s="70">
        <v>257761</v>
      </c>
      <c r="H52" s="70">
        <v>130140</v>
      </c>
      <c r="I52" s="70">
        <v>127621</v>
      </c>
      <c r="J52" s="70">
        <v>127621</v>
      </c>
    </row>
    <row r="53" spans="1:10" ht="12.75" customHeight="1">
      <c r="A53" s="98" t="s">
        <v>301</v>
      </c>
      <c r="B53" s="97" t="s">
        <v>302</v>
      </c>
      <c r="C53" s="98" t="s">
        <v>303</v>
      </c>
      <c r="D53" s="98">
        <v>0</v>
      </c>
      <c r="E53" s="98">
        <v>3</v>
      </c>
      <c r="F53" s="98">
        <v>3</v>
      </c>
      <c r="G53" s="68">
        <v>30381</v>
      </c>
      <c r="H53" s="68"/>
      <c r="I53" s="70">
        <v>30381</v>
      </c>
      <c r="J53" s="70">
        <v>42270</v>
      </c>
    </row>
    <row r="54" spans="1:10" ht="12.75" customHeight="1">
      <c r="A54" s="69" t="s">
        <v>304</v>
      </c>
      <c r="B54" s="97" t="s">
        <v>305</v>
      </c>
      <c r="C54" s="98"/>
      <c r="D54" s="98">
        <v>0</v>
      </c>
      <c r="E54" s="98">
        <v>3</v>
      </c>
      <c r="F54" s="98">
        <v>4</v>
      </c>
      <c r="G54" s="70">
        <v>0</v>
      </c>
      <c r="H54" s="70">
        <v>0</v>
      </c>
      <c r="I54" s="70">
        <v>0</v>
      </c>
      <c r="J54" s="70">
        <v>0</v>
      </c>
    </row>
    <row r="55" spans="1:10" ht="12.75" customHeight="1">
      <c r="A55" s="98"/>
      <c r="B55" s="97" t="s">
        <v>306</v>
      </c>
      <c r="C55" s="98"/>
      <c r="D55" s="98">
        <v>0</v>
      </c>
      <c r="E55" s="98">
        <v>3</v>
      </c>
      <c r="F55" s="98">
        <v>5</v>
      </c>
      <c r="G55" s="68">
        <f>+G56+G63</f>
        <v>162913763</v>
      </c>
      <c r="H55" s="68">
        <f>+H56+H63</f>
        <v>15212679</v>
      </c>
      <c r="I55" s="68">
        <f>+I56+I63</f>
        <v>147701084</v>
      </c>
      <c r="J55" s="68">
        <v>154535965</v>
      </c>
    </row>
    <row r="56" spans="1:10" ht="12.75" customHeight="1">
      <c r="A56" s="98" t="s">
        <v>307</v>
      </c>
      <c r="B56" s="97" t="s">
        <v>308</v>
      </c>
      <c r="C56" s="98" t="s">
        <v>309</v>
      </c>
      <c r="D56" s="98">
        <v>0</v>
      </c>
      <c r="E56" s="98">
        <v>3</v>
      </c>
      <c r="F56" s="98">
        <v>6</v>
      </c>
      <c r="G56" s="68">
        <f>SUM(G57:G62)</f>
        <v>38656718</v>
      </c>
      <c r="H56" s="68">
        <f>SUM(H57:H62)</f>
        <v>3687848</v>
      </c>
      <c r="I56" s="68">
        <f>SUM(I57:I62)</f>
        <v>34968870</v>
      </c>
      <c r="J56" s="68">
        <v>30943719</v>
      </c>
    </row>
    <row r="57" spans="1:10" ht="12.75" customHeight="1">
      <c r="A57" s="98">
        <v>10</v>
      </c>
      <c r="B57" s="99" t="s">
        <v>310</v>
      </c>
      <c r="C57" s="98"/>
      <c r="D57" s="98">
        <v>0</v>
      </c>
      <c r="E57" s="98">
        <v>3</v>
      </c>
      <c r="F57" s="98">
        <v>7</v>
      </c>
      <c r="G57" s="70">
        <v>19988914</v>
      </c>
      <c r="H57" s="70">
        <v>1967383</v>
      </c>
      <c r="I57" s="70">
        <v>18021531</v>
      </c>
      <c r="J57" s="70">
        <v>16802060</v>
      </c>
    </row>
    <row r="58" spans="1:10" ht="12.75" customHeight="1">
      <c r="A58" s="98">
        <v>11</v>
      </c>
      <c r="B58" s="99" t="s">
        <v>311</v>
      </c>
      <c r="C58" s="98"/>
      <c r="D58" s="98">
        <v>0</v>
      </c>
      <c r="E58" s="98">
        <v>3</v>
      </c>
      <c r="F58" s="98">
        <v>8</v>
      </c>
      <c r="G58" s="70">
        <v>2178902</v>
      </c>
      <c r="H58" s="70">
        <v>23256</v>
      </c>
      <c r="I58" s="70">
        <v>2155646</v>
      </c>
      <c r="J58" s="70">
        <v>1601658</v>
      </c>
    </row>
    <row r="59" spans="1:10" ht="12.75" customHeight="1">
      <c r="A59" s="98">
        <v>12</v>
      </c>
      <c r="B59" s="99" t="s">
        <v>312</v>
      </c>
      <c r="C59" s="98" t="s">
        <v>313</v>
      </c>
      <c r="D59" s="98">
        <v>0</v>
      </c>
      <c r="E59" s="98">
        <v>3</v>
      </c>
      <c r="F59" s="98">
        <v>9</v>
      </c>
      <c r="G59" s="70">
        <v>14476193</v>
      </c>
      <c r="H59" s="70">
        <v>1695309</v>
      </c>
      <c r="I59" s="70">
        <v>12780884</v>
      </c>
      <c r="J59" s="70">
        <v>9746801</v>
      </c>
    </row>
    <row r="60" spans="1:10">
      <c r="A60" s="98">
        <v>13</v>
      </c>
      <c r="B60" s="99" t="s">
        <v>314</v>
      </c>
      <c r="C60" s="98"/>
      <c r="D60" s="98">
        <v>0</v>
      </c>
      <c r="E60" s="98">
        <v>4</v>
      </c>
      <c r="F60" s="98">
        <v>0</v>
      </c>
      <c r="G60" s="70">
        <v>197249</v>
      </c>
      <c r="H60" s="70">
        <v>1900</v>
      </c>
      <c r="I60" s="70">
        <v>195349</v>
      </c>
      <c r="J60" s="70">
        <v>343390</v>
      </c>
    </row>
    <row r="61" spans="1:10" ht="12.75" customHeight="1">
      <c r="A61" s="98">
        <v>14</v>
      </c>
      <c r="B61" s="99" t="s">
        <v>315</v>
      </c>
      <c r="C61" s="98"/>
      <c r="D61" s="98">
        <v>0</v>
      </c>
      <c r="E61" s="98">
        <v>4</v>
      </c>
      <c r="F61" s="98">
        <v>1</v>
      </c>
      <c r="G61" s="70">
        <v>0</v>
      </c>
      <c r="H61" s="70">
        <v>0</v>
      </c>
      <c r="I61" s="70">
        <v>0</v>
      </c>
      <c r="J61" s="70">
        <v>0</v>
      </c>
    </row>
    <row r="62" spans="1:10">
      <c r="A62" s="98">
        <v>15</v>
      </c>
      <c r="B62" s="99" t="s">
        <v>316</v>
      </c>
      <c r="C62" s="98"/>
      <c r="D62" s="98">
        <v>0</v>
      </c>
      <c r="E62" s="98">
        <v>4</v>
      </c>
      <c r="F62" s="98">
        <v>2</v>
      </c>
      <c r="G62" s="70">
        <v>1815460</v>
      </c>
      <c r="H62" s="70">
        <v>0</v>
      </c>
      <c r="I62" s="70">
        <v>1815460</v>
      </c>
      <c r="J62" s="70">
        <v>2449810</v>
      </c>
    </row>
    <row r="63" spans="1:10" ht="27" customHeight="1">
      <c r="A63" s="98"/>
      <c r="B63" s="97" t="s">
        <v>317</v>
      </c>
      <c r="C63" s="98"/>
      <c r="D63" s="98">
        <v>0</v>
      </c>
      <c r="E63" s="98">
        <v>4</v>
      </c>
      <c r="F63" s="98">
        <v>3</v>
      </c>
      <c r="G63" s="68">
        <f>+G64+G67+G73+G81+G82</f>
        <v>124257045</v>
      </c>
      <c r="H63" s="68">
        <f>+H64+H67+H73+H81+H82</f>
        <v>11524831</v>
      </c>
      <c r="I63" s="68">
        <f>+I64+I67+I73+I81+I82</f>
        <v>112732214</v>
      </c>
      <c r="J63" s="68">
        <v>123592246</v>
      </c>
    </row>
    <row r="64" spans="1:10" ht="12.75" customHeight="1">
      <c r="A64" s="98">
        <v>20</v>
      </c>
      <c r="B64" s="99" t="s">
        <v>318</v>
      </c>
      <c r="C64" s="98" t="s">
        <v>319</v>
      </c>
      <c r="D64" s="98">
        <v>0</v>
      </c>
      <c r="E64" s="98">
        <v>4</v>
      </c>
      <c r="F64" s="98">
        <v>4</v>
      </c>
      <c r="G64" s="68">
        <f>SUM(G65:G66)</f>
        <v>8227076</v>
      </c>
      <c r="H64" s="68">
        <f>SUM(H65:H66)</f>
        <v>0</v>
      </c>
      <c r="I64" s="68">
        <f>SUM(I65:I66)</f>
        <v>8227076</v>
      </c>
      <c r="J64" s="68">
        <v>16037764</v>
      </c>
    </row>
    <row r="65" spans="1:10">
      <c r="A65" s="100" t="s">
        <v>320</v>
      </c>
      <c r="B65" s="99" t="s">
        <v>321</v>
      </c>
      <c r="C65" s="98"/>
      <c r="D65" s="98">
        <v>0</v>
      </c>
      <c r="E65" s="98">
        <v>4</v>
      </c>
      <c r="F65" s="98">
        <v>5</v>
      </c>
      <c r="G65" s="70">
        <v>8227076</v>
      </c>
      <c r="H65" s="70">
        <v>0</v>
      </c>
      <c r="I65" s="70">
        <v>8227076</v>
      </c>
      <c r="J65" s="70">
        <v>16037764</v>
      </c>
    </row>
    <row r="66" spans="1:10" ht="12.75" customHeight="1">
      <c r="A66" s="98">
        <v>207</v>
      </c>
      <c r="B66" s="99" t="s">
        <v>322</v>
      </c>
      <c r="C66" s="98"/>
      <c r="D66" s="98">
        <v>0</v>
      </c>
      <c r="E66" s="98">
        <v>4</v>
      </c>
      <c r="F66" s="98">
        <v>6</v>
      </c>
      <c r="G66" s="70">
        <v>0</v>
      </c>
      <c r="H66" s="70">
        <v>0</v>
      </c>
      <c r="I66" s="70">
        <v>0</v>
      </c>
      <c r="J66" s="70">
        <v>0</v>
      </c>
    </row>
    <row r="67" spans="1:10" ht="12.75" customHeight="1">
      <c r="A67" s="98" t="s">
        <v>323</v>
      </c>
      <c r="B67" s="99" t="s">
        <v>324</v>
      </c>
      <c r="C67" s="98" t="s">
        <v>325</v>
      </c>
      <c r="D67" s="98">
        <v>0</v>
      </c>
      <c r="E67" s="98">
        <v>4</v>
      </c>
      <c r="F67" s="98">
        <v>7</v>
      </c>
      <c r="G67" s="68">
        <f>SUM(G68:G72)</f>
        <v>110663638</v>
      </c>
      <c r="H67" s="68">
        <f>SUM(H68:H72)</f>
        <v>11524831</v>
      </c>
      <c r="I67" s="68">
        <f>SUM(I68:I72)</f>
        <v>99138807</v>
      </c>
      <c r="J67" s="68">
        <v>101738210</v>
      </c>
    </row>
    <row r="68" spans="1:10" ht="12.75" customHeight="1">
      <c r="A68" s="98">
        <v>210</v>
      </c>
      <c r="B68" s="99" t="s">
        <v>326</v>
      </c>
      <c r="C68" s="98"/>
      <c r="D68" s="98">
        <v>0</v>
      </c>
      <c r="E68" s="98">
        <v>4</v>
      </c>
      <c r="F68" s="98">
        <v>8</v>
      </c>
      <c r="G68" s="70">
        <v>0</v>
      </c>
      <c r="H68" s="70">
        <v>0</v>
      </c>
      <c r="I68" s="70">
        <v>0</v>
      </c>
      <c r="J68" s="70">
        <v>0</v>
      </c>
    </row>
    <row r="69" spans="1:10" ht="12.75" customHeight="1">
      <c r="A69" s="98">
        <v>211</v>
      </c>
      <c r="B69" s="99" t="s">
        <v>327</v>
      </c>
      <c r="C69" s="98" t="s">
        <v>328</v>
      </c>
      <c r="D69" s="98">
        <v>0</v>
      </c>
      <c r="E69" s="98">
        <v>4</v>
      </c>
      <c r="F69" s="98">
        <v>9</v>
      </c>
      <c r="G69" s="70">
        <v>24236827</v>
      </c>
      <c r="H69" s="70">
        <v>2280528</v>
      </c>
      <c r="I69" s="70">
        <v>21956299</v>
      </c>
      <c r="J69" s="70">
        <v>31802265</v>
      </c>
    </row>
    <row r="70" spans="1:10" ht="12.75" customHeight="1">
      <c r="A70" s="98">
        <v>212</v>
      </c>
      <c r="B70" s="99" t="s">
        <v>329</v>
      </c>
      <c r="C70" s="98" t="s">
        <v>330</v>
      </c>
      <c r="D70" s="98">
        <v>0</v>
      </c>
      <c r="E70" s="98">
        <v>5</v>
      </c>
      <c r="F70" s="98">
        <v>0</v>
      </c>
      <c r="G70" s="70">
        <v>85075969</v>
      </c>
      <c r="H70" s="70">
        <v>9244303</v>
      </c>
      <c r="I70" s="70">
        <v>75831666</v>
      </c>
      <c r="J70" s="70">
        <v>68748128</v>
      </c>
    </row>
    <row r="71" spans="1:10" ht="12.75" customHeight="1">
      <c r="A71" s="98">
        <v>22</v>
      </c>
      <c r="B71" s="99" t="s">
        <v>331</v>
      </c>
      <c r="C71" s="98"/>
      <c r="D71" s="98">
        <v>0</v>
      </c>
      <c r="E71" s="98">
        <v>5</v>
      </c>
      <c r="F71" s="98">
        <v>1</v>
      </c>
      <c r="G71" s="70">
        <v>0</v>
      </c>
      <c r="H71" s="70">
        <v>0</v>
      </c>
      <c r="I71" s="70">
        <v>0</v>
      </c>
      <c r="J71" s="70">
        <v>0</v>
      </c>
    </row>
    <row r="72" spans="1:10" ht="12.75" customHeight="1">
      <c r="A72" s="98">
        <v>23</v>
      </c>
      <c r="B72" s="99" t="s">
        <v>332</v>
      </c>
      <c r="C72" s="98"/>
      <c r="D72" s="98">
        <v>0</v>
      </c>
      <c r="E72" s="98">
        <v>5</v>
      </c>
      <c r="F72" s="98">
        <v>2</v>
      </c>
      <c r="G72" s="70">
        <v>1350842</v>
      </c>
      <c r="H72" s="70">
        <v>0</v>
      </c>
      <c r="I72" s="70">
        <v>1350842</v>
      </c>
      <c r="J72" s="70">
        <v>1187817</v>
      </c>
    </row>
    <row r="73" spans="1:10" ht="12.75" customHeight="1">
      <c r="A73" s="98">
        <v>24</v>
      </c>
      <c r="B73" s="99" t="s">
        <v>333</v>
      </c>
      <c r="C73" s="98" t="s">
        <v>325</v>
      </c>
      <c r="D73" s="98">
        <v>0</v>
      </c>
      <c r="E73" s="98">
        <v>5</v>
      </c>
      <c r="F73" s="98">
        <v>3</v>
      </c>
      <c r="G73" s="68">
        <f>SUM(G74:G80)</f>
        <v>4306094</v>
      </c>
      <c r="H73" s="68"/>
      <c r="I73" s="68">
        <f>SUM(I74:I80)</f>
        <v>4306094</v>
      </c>
      <c r="J73" s="68">
        <v>4273174</v>
      </c>
    </row>
    <row r="74" spans="1:10" ht="12.75" customHeight="1">
      <c r="A74" s="98">
        <v>240</v>
      </c>
      <c r="B74" s="99" t="s">
        <v>334</v>
      </c>
      <c r="C74" s="98"/>
      <c r="D74" s="98">
        <v>0</v>
      </c>
      <c r="E74" s="98">
        <v>5</v>
      </c>
      <c r="F74" s="98">
        <v>4</v>
      </c>
      <c r="G74" s="70">
        <v>0</v>
      </c>
      <c r="H74" s="70">
        <v>0</v>
      </c>
      <c r="I74" s="70">
        <v>0</v>
      </c>
      <c r="J74" s="70">
        <v>0</v>
      </c>
    </row>
    <row r="75" spans="1:10" ht="12.75" customHeight="1">
      <c r="A75" s="98">
        <v>241</v>
      </c>
      <c r="B75" s="99" t="s">
        <v>335</v>
      </c>
      <c r="C75" s="98"/>
      <c r="D75" s="98">
        <v>0</v>
      </c>
      <c r="E75" s="98">
        <v>5</v>
      </c>
      <c r="F75" s="98">
        <v>5</v>
      </c>
      <c r="G75" s="70">
        <v>4245134</v>
      </c>
      <c r="H75" s="70">
        <v>0</v>
      </c>
      <c r="I75" s="70">
        <v>4245134</v>
      </c>
      <c r="J75" s="70">
        <v>4212214</v>
      </c>
    </row>
    <row r="76" spans="1:10" ht="12.75" customHeight="1">
      <c r="A76" s="98">
        <v>242</v>
      </c>
      <c r="B76" s="99" t="s">
        <v>336</v>
      </c>
      <c r="C76" s="98"/>
      <c r="D76" s="98">
        <v>0</v>
      </c>
      <c r="E76" s="98">
        <v>5</v>
      </c>
      <c r="F76" s="98">
        <v>6</v>
      </c>
      <c r="G76" s="70">
        <v>0</v>
      </c>
      <c r="H76" s="70">
        <v>0</v>
      </c>
      <c r="I76" s="70">
        <v>0</v>
      </c>
      <c r="J76" s="70">
        <v>0</v>
      </c>
    </row>
    <row r="77" spans="1:10" ht="12.75" customHeight="1">
      <c r="A77" s="98" t="s">
        <v>337</v>
      </c>
      <c r="B77" s="99" t="s">
        <v>338</v>
      </c>
      <c r="C77" s="98"/>
      <c r="D77" s="98">
        <v>0</v>
      </c>
      <c r="E77" s="98">
        <v>5</v>
      </c>
      <c r="F77" s="98">
        <v>7</v>
      </c>
      <c r="G77" s="70">
        <v>0</v>
      </c>
      <c r="H77" s="70">
        <v>0</v>
      </c>
      <c r="I77" s="70">
        <v>0</v>
      </c>
      <c r="J77" s="70">
        <v>0</v>
      </c>
    </row>
    <row r="78" spans="1:10" ht="12.75" customHeight="1">
      <c r="A78" s="98">
        <v>245</v>
      </c>
      <c r="B78" s="99" t="s">
        <v>339</v>
      </c>
      <c r="C78" s="98"/>
      <c r="D78" s="98">
        <v>0</v>
      </c>
      <c r="E78" s="98">
        <v>5</v>
      </c>
      <c r="F78" s="98">
        <v>8</v>
      </c>
      <c r="G78" s="70">
        <v>0</v>
      </c>
      <c r="H78" s="70">
        <v>0</v>
      </c>
      <c r="I78" s="70">
        <v>0</v>
      </c>
      <c r="J78" s="70">
        <v>0</v>
      </c>
    </row>
    <row r="79" spans="1:10" ht="12.75" customHeight="1">
      <c r="A79" s="98">
        <v>246</v>
      </c>
      <c r="B79" s="99" t="s">
        <v>340</v>
      </c>
      <c r="C79" s="98"/>
      <c r="D79" s="98">
        <v>0</v>
      </c>
      <c r="E79" s="98">
        <v>5</v>
      </c>
      <c r="F79" s="98">
        <v>9</v>
      </c>
      <c r="G79" s="70">
        <v>0</v>
      </c>
      <c r="H79" s="70">
        <v>0</v>
      </c>
      <c r="I79" s="70">
        <v>0</v>
      </c>
      <c r="J79" s="70">
        <v>0</v>
      </c>
    </row>
    <row r="80" spans="1:10" ht="12.75" customHeight="1">
      <c r="A80" s="98">
        <v>248</v>
      </c>
      <c r="B80" s="99" t="s">
        <v>341</v>
      </c>
      <c r="C80" s="98"/>
      <c r="D80" s="98">
        <v>0</v>
      </c>
      <c r="E80" s="98">
        <v>6</v>
      </c>
      <c r="F80" s="98">
        <v>0</v>
      </c>
      <c r="G80" s="70">
        <v>60960</v>
      </c>
      <c r="H80" s="70">
        <v>0</v>
      </c>
      <c r="I80" s="70">
        <v>60960</v>
      </c>
      <c r="J80" s="70">
        <v>60960</v>
      </c>
    </row>
    <row r="81" spans="1:11" ht="12.75" customHeight="1">
      <c r="A81" s="98">
        <v>27</v>
      </c>
      <c r="B81" s="99" t="s">
        <v>342</v>
      </c>
      <c r="C81" s="98"/>
      <c r="D81" s="98">
        <v>0</v>
      </c>
      <c r="E81" s="98">
        <v>6</v>
      </c>
      <c r="F81" s="98">
        <v>1</v>
      </c>
      <c r="G81" s="68">
        <v>92551</v>
      </c>
      <c r="H81" s="68">
        <v>0</v>
      </c>
      <c r="I81" s="70">
        <v>92551</v>
      </c>
      <c r="J81" s="70">
        <v>226396</v>
      </c>
    </row>
    <row r="82" spans="1:11" ht="12.75" customHeight="1">
      <c r="A82" s="98" t="s">
        <v>343</v>
      </c>
      <c r="B82" s="99" t="s">
        <v>344</v>
      </c>
      <c r="C82" s="98" t="s">
        <v>303</v>
      </c>
      <c r="D82" s="98">
        <v>0</v>
      </c>
      <c r="E82" s="98">
        <v>6</v>
      </c>
      <c r="F82" s="98">
        <v>2</v>
      </c>
      <c r="G82" s="68">
        <v>967686</v>
      </c>
      <c r="H82" s="68">
        <v>0</v>
      </c>
      <c r="I82" s="68">
        <v>967686</v>
      </c>
      <c r="J82" s="68">
        <v>1316702</v>
      </c>
    </row>
    <row r="83" spans="1:11" ht="12.75" customHeight="1">
      <c r="A83" s="98">
        <v>288</v>
      </c>
      <c r="B83" s="97" t="s">
        <v>345</v>
      </c>
      <c r="C83" s="98"/>
      <c r="D83" s="98">
        <v>0</v>
      </c>
      <c r="E83" s="98">
        <v>6</v>
      </c>
      <c r="F83" s="98">
        <v>3</v>
      </c>
      <c r="G83" s="68">
        <v>744781</v>
      </c>
      <c r="H83" s="68">
        <v>0</v>
      </c>
      <c r="I83" s="68">
        <v>744781</v>
      </c>
      <c r="J83" s="68">
        <v>744781</v>
      </c>
    </row>
    <row r="84" spans="1:11" ht="12.75" customHeight="1">
      <c r="A84" s="98">
        <v>290</v>
      </c>
      <c r="B84" s="97" t="s">
        <v>346</v>
      </c>
      <c r="C84" s="98"/>
      <c r="D84" s="98">
        <v>0</v>
      </c>
      <c r="E84" s="98">
        <v>6</v>
      </c>
      <c r="F84" s="98">
        <v>4</v>
      </c>
      <c r="G84" s="70">
        <v>0</v>
      </c>
      <c r="H84" s="70">
        <v>0</v>
      </c>
      <c r="I84" s="70">
        <v>0</v>
      </c>
      <c r="J84" s="70">
        <v>0</v>
      </c>
    </row>
    <row r="85" spans="1:11" ht="12.75" customHeight="1">
      <c r="A85" s="98"/>
      <c r="B85" s="97" t="s">
        <v>347</v>
      </c>
      <c r="C85" s="98"/>
      <c r="D85" s="98">
        <v>0</v>
      </c>
      <c r="E85" s="98">
        <v>6</v>
      </c>
      <c r="F85" s="98">
        <v>5</v>
      </c>
      <c r="G85" s="68">
        <f>G21+G54+G55+G83+G84</f>
        <v>500101666</v>
      </c>
      <c r="H85" s="68">
        <f>H21+H54+H55+H83+H84</f>
        <v>170071642</v>
      </c>
      <c r="I85" s="68">
        <f>I21+I54+I55+I83+I84</f>
        <v>330030024</v>
      </c>
      <c r="J85" s="68">
        <v>339556137</v>
      </c>
    </row>
    <row r="86" spans="1:11" ht="12.75" customHeight="1">
      <c r="A86" s="98">
        <v>88</v>
      </c>
      <c r="B86" s="99" t="s">
        <v>348</v>
      </c>
      <c r="C86" s="98"/>
      <c r="D86" s="98">
        <v>0</v>
      </c>
      <c r="E86" s="98">
        <v>6</v>
      </c>
      <c r="F86" s="98">
        <v>6</v>
      </c>
      <c r="G86" s="71">
        <v>338716</v>
      </c>
      <c r="H86" s="71">
        <v>0</v>
      </c>
      <c r="I86" s="71">
        <v>338716</v>
      </c>
      <c r="J86" s="71">
        <v>744700</v>
      </c>
    </row>
    <row r="87" spans="1:11" ht="12.75" customHeight="1">
      <c r="A87" s="98"/>
      <c r="B87" s="99" t="s">
        <v>349</v>
      </c>
      <c r="C87" s="98"/>
      <c r="D87" s="98">
        <v>0</v>
      </c>
      <c r="E87" s="98">
        <v>6</v>
      </c>
      <c r="F87" s="98">
        <v>7</v>
      </c>
      <c r="G87" s="68">
        <f>G85+G86</f>
        <v>500440382</v>
      </c>
      <c r="H87" s="68">
        <f>H85+H86</f>
        <v>170071642</v>
      </c>
      <c r="I87" s="68">
        <f>I85+I86</f>
        <v>330368740</v>
      </c>
      <c r="J87" s="68">
        <v>340300837</v>
      </c>
    </row>
    <row r="88" spans="1:11" ht="12.75" customHeight="1">
      <c r="A88" s="98"/>
      <c r="B88" s="99"/>
      <c r="C88" s="98"/>
      <c r="D88" s="98"/>
      <c r="E88" s="98"/>
      <c r="F88" s="98"/>
      <c r="G88" s="70"/>
      <c r="H88" s="70"/>
      <c r="I88" s="70"/>
      <c r="J88" s="70"/>
    </row>
    <row r="89" spans="1:11" ht="13.5" customHeight="1">
      <c r="A89" s="98"/>
      <c r="B89" s="72" t="s">
        <v>350</v>
      </c>
      <c r="C89" s="98"/>
      <c r="D89" s="143"/>
      <c r="E89" s="143"/>
      <c r="F89" s="143"/>
      <c r="G89" s="204" t="s">
        <v>351</v>
      </c>
      <c r="H89" s="205"/>
      <c r="I89" s="206"/>
      <c r="J89" s="73" t="s">
        <v>352</v>
      </c>
    </row>
    <row r="90" spans="1:11" ht="13.5" customHeight="1">
      <c r="A90" s="74">
        <v>1</v>
      </c>
      <c r="B90" s="74">
        <v>2</v>
      </c>
      <c r="C90" s="74">
        <v>3</v>
      </c>
      <c r="D90" s="207">
        <v>4</v>
      </c>
      <c r="E90" s="208"/>
      <c r="F90" s="209"/>
      <c r="G90" s="204">
        <v>5</v>
      </c>
      <c r="H90" s="210"/>
      <c r="I90" s="211"/>
      <c r="J90" s="73">
        <v>6</v>
      </c>
      <c r="K90" s="103"/>
    </row>
    <row r="91" spans="1:11" ht="26.25">
      <c r="A91" s="98"/>
      <c r="B91" s="72" t="s">
        <v>353</v>
      </c>
      <c r="C91" s="98" t="s">
        <v>354</v>
      </c>
      <c r="D91" s="98">
        <v>1</v>
      </c>
      <c r="E91" s="98">
        <v>0</v>
      </c>
      <c r="F91" s="98">
        <v>1</v>
      </c>
      <c r="G91" s="199">
        <f>G92-G99+G100+G101+G104+G105-G106+G107-G112-G117</f>
        <v>186061394</v>
      </c>
      <c r="H91" s="200"/>
      <c r="I91" s="201"/>
      <c r="J91" s="75">
        <v>189819408</v>
      </c>
      <c r="K91" s="87"/>
    </row>
    <row r="92" spans="1:11" ht="13.5" customHeight="1">
      <c r="A92" s="98">
        <v>30</v>
      </c>
      <c r="B92" s="72" t="s">
        <v>355</v>
      </c>
      <c r="C92" s="98"/>
      <c r="D92" s="98">
        <v>1</v>
      </c>
      <c r="E92" s="98">
        <v>0</v>
      </c>
      <c r="F92" s="98">
        <v>2</v>
      </c>
      <c r="G92" s="199">
        <f>G93+G94+G95+G96+G97+G98</f>
        <v>90376870</v>
      </c>
      <c r="H92" s="200"/>
      <c r="I92" s="201"/>
      <c r="J92" s="75">
        <v>90376870</v>
      </c>
    </row>
    <row r="93" spans="1:11" ht="12.75" customHeight="1">
      <c r="A93" s="98">
        <v>300</v>
      </c>
      <c r="B93" s="100" t="s">
        <v>356</v>
      </c>
      <c r="C93" s="98"/>
      <c r="D93" s="98">
        <v>1</v>
      </c>
      <c r="E93" s="98">
        <v>0</v>
      </c>
      <c r="F93" s="98">
        <v>3</v>
      </c>
      <c r="G93" s="215">
        <v>90376870</v>
      </c>
      <c r="H93" s="216"/>
      <c r="I93" s="217"/>
      <c r="J93" s="83">
        <v>90376870</v>
      </c>
    </row>
    <row r="94" spans="1:11" ht="25.5" customHeight="1">
      <c r="A94" s="98">
        <v>302</v>
      </c>
      <c r="B94" s="100" t="s">
        <v>357</v>
      </c>
      <c r="C94" s="98"/>
      <c r="D94" s="98">
        <v>1</v>
      </c>
      <c r="E94" s="98">
        <v>0</v>
      </c>
      <c r="F94" s="98">
        <v>4</v>
      </c>
      <c r="G94" s="212"/>
      <c r="H94" s="213"/>
      <c r="I94" s="214"/>
      <c r="J94" s="76">
        <v>0</v>
      </c>
    </row>
    <row r="95" spans="1:11" ht="12.75" customHeight="1">
      <c r="A95" s="98">
        <v>303</v>
      </c>
      <c r="B95" s="100" t="s">
        <v>358</v>
      </c>
      <c r="C95" s="98"/>
      <c r="D95" s="98">
        <v>1</v>
      </c>
      <c r="E95" s="98">
        <v>0</v>
      </c>
      <c r="F95" s="98">
        <v>5</v>
      </c>
      <c r="G95" s="212"/>
      <c r="H95" s="213"/>
      <c r="I95" s="214"/>
      <c r="J95" s="76">
        <v>0</v>
      </c>
    </row>
    <row r="96" spans="1:11" ht="12.75" customHeight="1">
      <c r="A96" s="98">
        <v>304</v>
      </c>
      <c r="B96" s="100" t="s">
        <v>359</v>
      </c>
      <c r="C96" s="98"/>
      <c r="D96" s="98">
        <v>1</v>
      </c>
      <c r="E96" s="98">
        <v>0</v>
      </c>
      <c r="F96" s="98">
        <v>6</v>
      </c>
      <c r="G96" s="212"/>
      <c r="H96" s="213"/>
      <c r="I96" s="214"/>
      <c r="J96" s="76">
        <v>0</v>
      </c>
    </row>
    <row r="97" spans="1:10" ht="12.75" customHeight="1">
      <c r="A97" s="98">
        <v>305</v>
      </c>
      <c r="B97" s="100" t="s">
        <v>360</v>
      </c>
      <c r="C97" s="98"/>
      <c r="D97" s="98">
        <v>1</v>
      </c>
      <c r="E97" s="98">
        <v>0</v>
      </c>
      <c r="F97" s="98">
        <v>7</v>
      </c>
      <c r="G97" s="212"/>
      <c r="H97" s="213"/>
      <c r="I97" s="214"/>
      <c r="J97" s="76">
        <v>0</v>
      </c>
    </row>
    <row r="98" spans="1:10" ht="12.75" customHeight="1">
      <c r="A98" s="98">
        <v>309</v>
      </c>
      <c r="B98" s="100" t="s">
        <v>361</v>
      </c>
      <c r="C98" s="98"/>
      <c r="D98" s="98">
        <v>1</v>
      </c>
      <c r="E98" s="98">
        <v>0</v>
      </c>
      <c r="F98" s="98">
        <v>8</v>
      </c>
      <c r="G98" s="212"/>
      <c r="H98" s="213"/>
      <c r="I98" s="214"/>
      <c r="J98" s="76">
        <v>0</v>
      </c>
    </row>
    <row r="99" spans="1:10" ht="13.5" customHeight="1">
      <c r="A99" s="98">
        <v>31</v>
      </c>
      <c r="B99" s="72" t="s">
        <v>362</v>
      </c>
      <c r="C99" s="98"/>
      <c r="D99" s="98">
        <v>1</v>
      </c>
      <c r="E99" s="98">
        <v>0</v>
      </c>
      <c r="F99" s="98">
        <v>9</v>
      </c>
      <c r="G99" s="212"/>
      <c r="H99" s="213"/>
      <c r="I99" s="214"/>
      <c r="J99" s="76">
        <v>0</v>
      </c>
    </row>
    <row r="100" spans="1:10" ht="13.5" customHeight="1">
      <c r="A100" s="98">
        <v>320</v>
      </c>
      <c r="B100" s="72" t="s">
        <v>363</v>
      </c>
      <c r="C100" s="98"/>
      <c r="D100" s="98">
        <v>1</v>
      </c>
      <c r="E100" s="98">
        <v>1</v>
      </c>
      <c r="F100" s="98">
        <v>0</v>
      </c>
      <c r="G100" s="218">
        <v>8566023</v>
      </c>
      <c r="H100" s="219"/>
      <c r="I100" s="220"/>
      <c r="J100" s="75">
        <v>8565582</v>
      </c>
    </row>
    <row r="101" spans="1:10" ht="13.5" customHeight="1">
      <c r="A101" s="98"/>
      <c r="B101" s="72" t="s">
        <v>364</v>
      </c>
      <c r="C101" s="98"/>
      <c r="D101" s="98">
        <v>1</v>
      </c>
      <c r="E101" s="98">
        <v>1</v>
      </c>
      <c r="F101" s="98">
        <v>1</v>
      </c>
      <c r="G101" s="199">
        <f>G102+G103</f>
        <v>45821040</v>
      </c>
      <c r="H101" s="200"/>
      <c r="I101" s="201"/>
      <c r="J101" s="75">
        <v>45821040</v>
      </c>
    </row>
    <row r="102" spans="1:10" ht="12.75" customHeight="1">
      <c r="A102" s="98">
        <v>321</v>
      </c>
      <c r="B102" s="100" t="s">
        <v>365</v>
      </c>
      <c r="C102" s="98"/>
      <c r="D102" s="98">
        <v>1</v>
      </c>
      <c r="E102" s="98">
        <v>1</v>
      </c>
      <c r="F102" s="98">
        <v>2</v>
      </c>
      <c r="G102" s="221">
        <v>45821040</v>
      </c>
      <c r="H102" s="222"/>
      <c r="I102" s="223"/>
      <c r="J102" s="76">
        <v>45821040</v>
      </c>
    </row>
    <row r="103" spans="1:10" ht="25.5" customHeight="1">
      <c r="A103" s="98">
        <v>322</v>
      </c>
      <c r="B103" s="100" t="s">
        <v>366</v>
      </c>
      <c r="C103" s="98"/>
      <c r="D103" s="98">
        <v>1</v>
      </c>
      <c r="E103" s="98">
        <v>1</v>
      </c>
      <c r="F103" s="98">
        <v>3</v>
      </c>
      <c r="G103" s="212"/>
      <c r="H103" s="213"/>
      <c r="I103" s="214"/>
      <c r="J103" s="76">
        <v>0</v>
      </c>
    </row>
    <row r="104" spans="1:10" ht="25.5" customHeight="1">
      <c r="A104" s="98" t="s">
        <v>367</v>
      </c>
      <c r="B104" s="72" t="s">
        <v>368</v>
      </c>
      <c r="C104" s="98"/>
      <c r="D104" s="98">
        <v>1</v>
      </c>
      <c r="E104" s="98">
        <v>1</v>
      </c>
      <c r="F104" s="98">
        <v>4</v>
      </c>
      <c r="G104" s="212"/>
      <c r="H104" s="213"/>
      <c r="I104" s="214"/>
      <c r="J104" s="76">
        <v>0</v>
      </c>
    </row>
    <row r="105" spans="1:10" ht="25.5" customHeight="1">
      <c r="A105" s="98" t="s">
        <v>367</v>
      </c>
      <c r="B105" s="72" t="s">
        <v>369</v>
      </c>
      <c r="C105" s="98"/>
      <c r="D105" s="98">
        <v>1</v>
      </c>
      <c r="E105" s="98">
        <v>1</v>
      </c>
      <c r="F105" s="98">
        <v>5</v>
      </c>
      <c r="G105" s="212"/>
      <c r="H105" s="213"/>
      <c r="I105" s="214"/>
      <c r="J105" s="76">
        <v>0</v>
      </c>
    </row>
    <row r="106" spans="1:10" ht="25.5" customHeight="1">
      <c r="A106" s="98" t="s">
        <v>367</v>
      </c>
      <c r="B106" s="72" t="s">
        <v>370</v>
      </c>
      <c r="C106" s="98"/>
      <c r="D106" s="98">
        <v>1</v>
      </c>
      <c r="E106" s="98">
        <v>1</v>
      </c>
      <c r="F106" s="98">
        <v>6</v>
      </c>
      <c r="G106" s="212"/>
      <c r="H106" s="213"/>
      <c r="I106" s="214"/>
      <c r="J106" s="76">
        <v>0</v>
      </c>
    </row>
    <row r="107" spans="1:10" ht="13.5" customHeight="1">
      <c r="A107" s="98">
        <v>34</v>
      </c>
      <c r="B107" s="72" t="s">
        <v>371</v>
      </c>
      <c r="C107" s="98"/>
      <c r="D107" s="98">
        <v>1</v>
      </c>
      <c r="E107" s="98">
        <v>1</v>
      </c>
      <c r="F107" s="98">
        <v>7</v>
      </c>
      <c r="G107" s="199">
        <f>G108+G109+G110+G111</f>
        <v>41531750</v>
      </c>
      <c r="H107" s="200"/>
      <c r="I107" s="201"/>
      <c r="J107" s="75">
        <v>45263432</v>
      </c>
    </row>
    <row r="108" spans="1:10" ht="12.75" customHeight="1">
      <c r="A108" s="98">
        <v>340</v>
      </c>
      <c r="B108" s="100" t="s">
        <v>372</v>
      </c>
      <c r="C108" s="98"/>
      <c r="D108" s="98">
        <v>1</v>
      </c>
      <c r="E108" s="98">
        <v>1</v>
      </c>
      <c r="F108" s="98">
        <v>8</v>
      </c>
      <c r="G108" s="224">
        <v>39957969</v>
      </c>
      <c r="H108" s="225"/>
      <c r="I108" s="226"/>
      <c r="J108" s="76">
        <v>36342748</v>
      </c>
    </row>
    <row r="109" spans="1:10" ht="12.75" customHeight="1">
      <c r="A109" s="98">
        <v>341</v>
      </c>
      <c r="B109" s="100" t="s">
        <v>373</v>
      </c>
      <c r="C109" s="98"/>
      <c r="D109" s="98">
        <v>1</v>
      </c>
      <c r="E109" s="98">
        <v>1</v>
      </c>
      <c r="F109" s="98">
        <v>9</v>
      </c>
      <c r="G109" s="221">
        <v>1573781</v>
      </c>
      <c r="H109" s="222"/>
      <c r="I109" s="223"/>
      <c r="J109" s="76">
        <v>8920684</v>
      </c>
    </row>
    <row r="110" spans="1:10" ht="25.5" customHeight="1">
      <c r="A110" s="98">
        <v>342</v>
      </c>
      <c r="B110" s="100" t="s">
        <v>374</v>
      </c>
      <c r="C110" s="98"/>
      <c r="D110" s="98">
        <v>1</v>
      </c>
      <c r="E110" s="98">
        <v>2</v>
      </c>
      <c r="F110" s="98">
        <v>0</v>
      </c>
      <c r="G110" s="212"/>
      <c r="H110" s="213"/>
      <c r="I110" s="214"/>
      <c r="J110" s="76">
        <v>0</v>
      </c>
    </row>
    <row r="111" spans="1:10" ht="25.5" customHeight="1">
      <c r="A111" s="98">
        <v>343</v>
      </c>
      <c r="B111" s="100" t="s">
        <v>375</v>
      </c>
      <c r="C111" s="98"/>
      <c r="D111" s="98">
        <v>1</v>
      </c>
      <c r="E111" s="98">
        <v>2</v>
      </c>
      <c r="F111" s="98">
        <v>1</v>
      </c>
      <c r="G111" s="212"/>
      <c r="H111" s="213"/>
      <c r="I111" s="214"/>
      <c r="J111" s="76">
        <v>0</v>
      </c>
    </row>
    <row r="112" spans="1:10" ht="27" customHeight="1">
      <c r="A112" s="98">
        <v>35</v>
      </c>
      <c r="B112" s="72" t="s">
        <v>376</v>
      </c>
      <c r="C112" s="98"/>
      <c r="D112" s="98">
        <v>1</v>
      </c>
      <c r="E112" s="98">
        <v>2</v>
      </c>
      <c r="F112" s="98">
        <v>2</v>
      </c>
      <c r="G112" s="227">
        <f>G113+G114+G115+G116</f>
        <v>0</v>
      </c>
      <c r="H112" s="228"/>
      <c r="I112" s="229"/>
      <c r="J112" s="75">
        <v>0</v>
      </c>
    </row>
    <row r="113" spans="1:10" ht="25.5" customHeight="1">
      <c r="A113" s="98">
        <v>350</v>
      </c>
      <c r="B113" s="100" t="s">
        <v>377</v>
      </c>
      <c r="C113" s="98"/>
      <c r="D113" s="98">
        <v>1</v>
      </c>
      <c r="E113" s="98">
        <v>2</v>
      </c>
      <c r="F113" s="98">
        <v>3</v>
      </c>
      <c r="G113" s="212"/>
      <c r="H113" s="213"/>
      <c r="I113" s="214"/>
      <c r="J113" s="76">
        <v>0</v>
      </c>
    </row>
    <row r="114" spans="1:10" ht="25.5" customHeight="1">
      <c r="A114" s="98">
        <v>351</v>
      </c>
      <c r="B114" s="100" t="s">
        <v>378</v>
      </c>
      <c r="C114" s="98"/>
      <c r="D114" s="98">
        <v>1</v>
      </c>
      <c r="E114" s="98">
        <v>2</v>
      </c>
      <c r="F114" s="98">
        <v>4</v>
      </c>
      <c r="G114" s="212"/>
      <c r="H114" s="213"/>
      <c r="I114" s="214"/>
      <c r="J114" s="76">
        <v>0</v>
      </c>
    </row>
    <row r="115" spans="1:10" ht="25.5" customHeight="1">
      <c r="A115" s="98">
        <v>352</v>
      </c>
      <c r="B115" s="100" t="s">
        <v>379</v>
      </c>
      <c r="C115" s="98"/>
      <c r="D115" s="98">
        <v>1</v>
      </c>
      <c r="E115" s="98">
        <v>2</v>
      </c>
      <c r="F115" s="98">
        <v>5</v>
      </c>
      <c r="G115" s="212"/>
      <c r="H115" s="213"/>
      <c r="I115" s="214"/>
      <c r="J115" s="76">
        <v>0</v>
      </c>
    </row>
    <row r="116" spans="1:10" ht="25.5" customHeight="1">
      <c r="A116" s="98">
        <v>353</v>
      </c>
      <c r="B116" s="100" t="s">
        <v>380</v>
      </c>
      <c r="C116" s="98"/>
      <c r="D116" s="98">
        <v>1</v>
      </c>
      <c r="E116" s="98">
        <v>2</v>
      </c>
      <c r="F116" s="98">
        <v>6</v>
      </c>
      <c r="G116" s="212"/>
      <c r="H116" s="213"/>
      <c r="I116" s="214"/>
      <c r="J116" s="76">
        <v>0</v>
      </c>
    </row>
    <row r="117" spans="1:10" ht="13.5">
      <c r="A117" s="98">
        <v>360</v>
      </c>
      <c r="B117" s="72" t="s">
        <v>381</v>
      </c>
      <c r="C117" s="98"/>
      <c r="D117" s="98">
        <v>1</v>
      </c>
      <c r="E117" s="98">
        <v>2</v>
      </c>
      <c r="F117" s="98">
        <v>7</v>
      </c>
      <c r="G117" s="218">
        <v>234289</v>
      </c>
      <c r="H117" s="219"/>
      <c r="I117" s="220"/>
      <c r="J117" s="75">
        <v>207516</v>
      </c>
    </row>
    <row r="118" spans="1:10" ht="13.5">
      <c r="A118" s="98" t="s">
        <v>382</v>
      </c>
      <c r="B118" s="72" t="s">
        <v>383</v>
      </c>
      <c r="C118" s="98"/>
      <c r="D118" s="98">
        <v>1</v>
      </c>
      <c r="E118" s="98">
        <v>2</v>
      </c>
      <c r="F118" s="98">
        <v>8</v>
      </c>
      <c r="G118" s="199">
        <f>G119+G120</f>
        <v>28644653</v>
      </c>
      <c r="H118" s="200"/>
      <c r="I118" s="201"/>
      <c r="J118" s="75">
        <v>27706858</v>
      </c>
    </row>
    <row r="119" spans="1:10" ht="12.75" customHeight="1">
      <c r="A119" s="98" t="s">
        <v>382</v>
      </c>
      <c r="B119" s="100" t="s">
        <v>384</v>
      </c>
      <c r="C119" s="98"/>
      <c r="D119" s="98">
        <v>1</v>
      </c>
      <c r="E119" s="98">
        <v>2</v>
      </c>
      <c r="F119" s="98">
        <v>9</v>
      </c>
      <c r="G119" s="221">
        <v>28644653</v>
      </c>
      <c r="H119" s="222"/>
      <c r="I119" s="223"/>
      <c r="J119" s="76">
        <v>27706858</v>
      </c>
    </row>
    <row r="120" spans="1:10" ht="25.5" customHeight="1">
      <c r="A120" s="98" t="s">
        <v>382</v>
      </c>
      <c r="B120" s="100" t="s">
        <v>385</v>
      </c>
      <c r="C120" s="98"/>
      <c r="D120" s="98">
        <v>1</v>
      </c>
      <c r="E120" s="98">
        <v>3</v>
      </c>
      <c r="F120" s="98">
        <v>0</v>
      </c>
      <c r="G120" s="212"/>
      <c r="H120" s="213"/>
      <c r="I120" s="214"/>
      <c r="J120" s="76">
        <v>0</v>
      </c>
    </row>
    <row r="121" spans="1:10" ht="13.5" customHeight="1">
      <c r="A121" s="98"/>
      <c r="B121" s="72" t="s">
        <v>386</v>
      </c>
      <c r="C121" s="98"/>
      <c r="D121" s="98">
        <v>1</v>
      </c>
      <c r="E121" s="98">
        <v>3</v>
      </c>
      <c r="F121" s="98">
        <v>1</v>
      </c>
      <c r="G121" s="199">
        <f>G122+G123+G124+G125+G126+G127+G128</f>
        <v>29717867</v>
      </c>
      <c r="H121" s="200"/>
      <c r="I121" s="201"/>
      <c r="J121" s="75">
        <v>23948823</v>
      </c>
    </row>
    <row r="122" spans="1:10" ht="25.5" customHeight="1">
      <c r="A122" s="98">
        <v>410</v>
      </c>
      <c r="B122" s="100" t="s">
        <v>387</v>
      </c>
      <c r="C122" s="98"/>
      <c r="D122" s="98">
        <v>1</v>
      </c>
      <c r="E122" s="98">
        <v>3</v>
      </c>
      <c r="F122" s="98">
        <v>2</v>
      </c>
      <c r="G122" s="221"/>
      <c r="H122" s="222"/>
      <c r="I122" s="223"/>
      <c r="J122" s="76">
        <v>0</v>
      </c>
    </row>
    <row r="123" spans="1:10" ht="25.5" customHeight="1">
      <c r="A123" s="98">
        <v>411</v>
      </c>
      <c r="B123" s="100" t="s">
        <v>388</v>
      </c>
      <c r="C123" s="98"/>
      <c r="D123" s="98">
        <v>1</v>
      </c>
      <c r="E123" s="98">
        <v>3</v>
      </c>
      <c r="F123" s="98">
        <v>3</v>
      </c>
      <c r="G123" s="221"/>
      <c r="H123" s="222"/>
      <c r="I123" s="223"/>
      <c r="J123" s="76">
        <v>0</v>
      </c>
    </row>
    <row r="124" spans="1:10" ht="25.5" customHeight="1">
      <c r="A124" s="98">
        <v>412</v>
      </c>
      <c r="B124" s="100" t="s">
        <v>389</v>
      </c>
      <c r="C124" s="98"/>
      <c r="D124" s="98">
        <v>1</v>
      </c>
      <c r="E124" s="98">
        <v>3</v>
      </c>
      <c r="F124" s="98">
        <v>4</v>
      </c>
      <c r="G124" s="221"/>
      <c r="H124" s="222"/>
      <c r="I124" s="223"/>
      <c r="J124" s="76">
        <v>0</v>
      </c>
    </row>
    <row r="125" spans="1:10" ht="12.75" customHeight="1">
      <c r="A125" s="98" t="s">
        <v>390</v>
      </c>
      <c r="B125" s="100" t="s">
        <v>391</v>
      </c>
      <c r="C125" s="98" t="s">
        <v>392</v>
      </c>
      <c r="D125" s="98">
        <v>1</v>
      </c>
      <c r="E125" s="98">
        <v>3</v>
      </c>
      <c r="F125" s="98">
        <v>5</v>
      </c>
      <c r="G125" s="221">
        <v>28347217</v>
      </c>
      <c r="H125" s="222"/>
      <c r="I125" s="223"/>
      <c r="J125" s="76">
        <v>23282010</v>
      </c>
    </row>
    <row r="126" spans="1:10" ht="12.75" customHeight="1">
      <c r="A126" s="98" t="s">
        <v>393</v>
      </c>
      <c r="B126" s="100" t="s">
        <v>394</v>
      </c>
      <c r="C126" s="98"/>
      <c r="D126" s="98">
        <v>1</v>
      </c>
      <c r="E126" s="98">
        <v>3</v>
      </c>
      <c r="F126" s="98">
        <v>6</v>
      </c>
      <c r="G126" s="221">
        <v>222219</v>
      </c>
      <c r="H126" s="222"/>
      <c r="I126" s="223"/>
      <c r="J126" s="76">
        <v>222219</v>
      </c>
    </row>
    <row r="127" spans="1:10" ht="25.5">
      <c r="A127" s="98">
        <v>417</v>
      </c>
      <c r="B127" s="100" t="s">
        <v>395</v>
      </c>
      <c r="C127" s="98"/>
      <c r="D127" s="98">
        <v>1</v>
      </c>
      <c r="E127" s="98">
        <v>3</v>
      </c>
      <c r="F127" s="98">
        <v>7</v>
      </c>
      <c r="G127" s="212"/>
      <c r="H127" s="213"/>
      <c r="I127" s="214"/>
      <c r="J127" s="76">
        <v>0</v>
      </c>
    </row>
    <row r="128" spans="1:10">
      <c r="A128" s="98">
        <v>419</v>
      </c>
      <c r="B128" s="100" t="s">
        <v>396</v>
      </c>
      <c r="C128" s="98"/>
      <c r="D128" s="98">
        <v>1</v>
      </c>
      <c r="E128" s="98">
        <v>3</v>
      </c>
      <c r="F128" s="98">
        <v>8</v>
      </c>
      <c r="G128" s="212">
        <v>1148431</v>
      </c>
      <c r="H128" s="213"/>
      <c r="I128" s="214"/>
      <c r="J128" s="76">
        <v>444594</v>
      </c>
    </row>
    <row r="129" spans="1:10" ht="13.5">
      <c r="A129" s="98">
        <v>408</v>
      </c>
      <c r="B129" s="72" t="s">
        <v>397</v>
      </c>
      <c r="C129" s="98"/>
      <c r="D129" s="98">
        <v>1</v>
      </c>
      <c r="E129" s="98">
        <v>3</v>
      </c>
      <c r="F129" s="98">
        <v>9</v>
      </c>
      <c r="G129" s="212"/>
      <c r="H129" s="213"/>
      <c r="I129" s="214"/>
      <c r="J129" s="76">
        <v>0</v>
      </c>
    </row>
    <row r="130" spans="1:10" ht="26.25">
      <c r="A130" s="98"/>
      <c r="B130" s="72" t="s">
        <v>398</v>
      </c>
      <c r="C130" s="98"/>
      <c r="D130" s="98">
        <v>1</v>
      </c>
      <c r="E130" s="98">
        <v>4</v>
      </c>
      <c r="F130" s="98">
        <v>0</v>
      </c>
      <c r="G130" s="199">
        <f>G131+G139+G145+G146+G150+G151+G152+G153</f>
        <v>84115734</v>
      </c>
      <c r="H130" s="200"/>
      <c r="I130" s="201"/>
      <c r="J130" s="75">
        <v>93321669</v>
      </c>
    </row>
    <row r="131" spans="1:10" ht="13.5">
      <c r="A131" s="98">
        <v>42</v>
      </c>
      <c r="B131" s="72" t="s">
        <v>399</v>
      </c>
      <c r="C131" s="98"/>
      <c r="D131" s="98">
        <v>1</v>
      </c>
      <c r="E131" s="98">
        <v>4</v>
      </c>
      <c r="F131" s="98">
        <v>1</v>
      </c>
      <c r="G131" s="199">
        <f>G132+G133+G134+G135+G136+G137+G138</f>
        <v>59892328</v>
      </c>
      <c r="H131" s="200"/>
      <c r="I131" s="201"/>
      <c r="J131" s="75">
        <v>69376545</v>
      </c>
    </row>
    <row r="132" spans="1:10" ht="25.5" customHeight="1">
      <c r="A132" s="98">
        <v>420</v>
      </c>
      <c r="B132" s="100" t="s">
        <v>400</v>
      </c>
      <c r="C132" s="98"/>
      <c r="D132" s="98">
        <v>1</v>
      </c>
      <c r="E132" s="98">
        <v>4</v>
      </c>
      <c r="F132" s="98">
        <v>2</v>
      </c>
      <c r="G132" s="221"/>
      <c r="H132" s="222"/>
      <c r="I132" s="223"/>
      <c r="J132" s="76">
        <v>0</v>
      </c>
    </row>
    <row r="133" spans="1:10">
      <c r="A133" s="98">
        <v>421</v>
      </c>
      <c r="B133" s="100" t="s">
        <v>401</v>
      </c>
      <c r="C133" s="98"/>
      <c r="D133" s="98">
        <v>1</v>
      </c>
      <c r="E133" s="98">
        <v>4</v>
      </c>
      <c r="F133" s="98">
        <v>3</v>
      </c>
      <c r="G133" s="221"/>
      <c r="H133" s="222"/>
      <c r="I133" s="223"/>
      <c r="J133" s="76">
        <v>0</v>
      </c>
    </row>
    <row r="134" spans="1:10">
      <c r="A134" s="98">
        <v>422</v>
      </c>
      <c r="B134" s="100" t="s">
        <v>402</v>
      </c>
      <c r="C134" s="98" t="s">
        <v>403</v>
      </c>
      <c r="D134" s="98">
        <v>1</v>
      </c>
      <c r="E134" s="98">
        <v>4</v>
      </c>
      <c r="F134" s="98">
        <v>4</v>
      </c>
      <c r="G134" s="221">
        <v>49958634</v>
      </c>
      <c r="H134" s="222"/>
      <c r="I134" s="223"/>
      <c r="J134" s="76">
        <v>59626868</v>
      </c>
    </row>
    <row r="135" spans="1:10">
      <c r="A135" s="98">
        <v>423</v>
      </c>
      <c r="B135" s="100" t="s">
        <v>404</v>
      </c>
      <c r="C135" s="98"/>
      <c r="D135" s="98">
        <v>1</v>
      </c>
      <c r="E135" s="98">
        <v>4</v>
      </c>
      <c r="F135" s="98">
        <v>5</v>
      </c>
      <c r="G135" s="221"/>
      <c r="H135" s="222"/>
      <c r="I135" s="223"/>
      <c r="J135" s="76">
        <v>0</v>
      </c>
    </row>
    <row r="136" spans="1:10">
      <c r="A136" s="98" t="s">
        <v>405</v>
      </c>
      <c r="B136" s="100" t="s">
        <v>406</v>
      </c>
      <c r="C136" s="98" t="s">
        <v>407</v>
      </c>
      <c r="D136" s="98">
        <v>1</v>
      </c>
      <c r="E136" s="98">
        <v>4</v>
      </c>
      <c r="F136" s="98">
        <v>6</v>
      </c>
      <c r="G136" s="221">
        <v>9928883</v>
      </c>
      <c r="H136" s="222"/>
      <c r="I136" s="223"/>
      <c r="J136" s="76">
        <v>9747323</v>
      </c>
    </row>
    <row r="137" spans="1:10" ht="25.5">
      <c r="A137" s="98">
        <v>427</v>
      </c>
      <c r="B137" s="100" t="s">
        <v>408</v>
      </c>
      <c r="C137" s="98"/>
      <c r="D137" s="98">
        <v>1</v>
      </c>
      <c r="E137" s="98">
        <v>4</v>
      </c>
      <c r="F137" s="98">
        <v>7</v>
      </c>
      <c r="G137" s="221"/>
      <c r="H137" s="222"/>
      <c r="I137" s="223"/>
      <c r="J137" s="76">
        <v>0</v>
      </c>
    </row>
    <row r="138" spans="1:10">
      <c r="A138" s="98">
        <v>429</v>
      </c>
      <c r="B138" s="100" t="s">
        <v>409</v>
      </c>
      <c r="C138" s="98"/>
      <c r="D138" s="98">
        <v>1</v>
      </c>
      <c r="E138" s="98">
        <v>4</v>
      </c>
      <c r="F138" s="98">
        <v>8</v>
      </c>
      <c r="G138" s="221">
        <v>4811</v>
      </c>
      <c r="H138" s="222"/>
      <c r="I138" s="223"/>
      <c r="J138" s="76">
        <v>2354</v>
      </c>
    </row>
    <row r="139" spans="1:10" ht="13.5">
      <c r="A139" s="98">
        <v>43</v>
      </c>
      <c r="B139" s="72" t="s">
        <v>410</v>
      </c>
      <c r="C139" s="98"/>
      <c r="D139" s="98">
        <v>1</v>
      </c>
      <c r="E139" s="98">
        <v>4</v>
      </c>
      <c r="F139" s="98">
        <v>9</v>
      </c>
      <c r="G139" s="199">
        <f>G140+G141+G142+G143+G144</f>
        <v>6622620</v>
      </c>
      <c r="H139" s="200"/>
      <c r="I139" s="201"/>
      <c r="J139" s="75">
        <v>9278579</v>
      </c>
    </row>
    <row r="140" spans="1:10">
      <c r="A140" s="98">
        <v>430</v>
      </c>
      <c r="B140" s="100" t="s">
        <v>411</v>
      </c>
      <c r="C140" s="98"/>
      <c r="D140" s="98">
        <v>1</v>
      </c>
      <c r="E140" s="98">
        <v>5</v>
      </c>
      <c r="F140" s="98">
        <v>0</v>
      </c>
      <c r="G140" s="221"/>
      <c r="H140" s="222"/>
      <c r="I140" s="223"/>
      <c r="J140" s="76">
        <v>0</v>
      </c>
    </row>
    <row r="141" spans="1:10">
      <c r="A141" s="98">
        <v>431</v>
      </c>
      <c r="B141" s="100" t="s">
        <v>412</v>
      </c>
      <c r="C141" s="98"/>
      <c r="D141" s="98">
        <v>1</v>
      </c>
      <c r="E141" s="98">
        <v>5</v>
      </c>
      <c r="F141" s="98">
        <v>1</v>
      </c>
      <c r="G141" s="221"/>
      <c r="H141" s="222"/>
      <c r="I141" s="223"/>
      <c r="J141" s="76">
        <v>0</v>
      </c>
    </row>
    <row r="142" spans="1:10" ht="12.75" customHeight="1">
      <c r="A142" s="98">
        <v>432</v>
      </c>
      <c r="B142" s="100" t="s">
        <v>413</v>
      </c>
      <c r="C142" s="98"/>
      <c r="D142" s="98">
        <v>1</v>
      </c>
      <c r="E142" s="98">
        <v>5</v>
      </c>
      <c r="F142" s="98">
        <v>2</v>
      </c>
      <c r="G142" s="221">
        <v>2881941</v>
      </c>
      <c r="H142" s="222"/>
      <c r="I142" s="223"/>
      <c r="J142" s="76">
        <v>3924921</v>
      </c>
    </row>
    <row r="143" spans="1:10" ht="12.75" customHeight="1">
      <c r="A143" s="98">
        <v>433</v>
      </c>
      <c r="B143" s="100" t="s">
        <v>414</v>
      </c>
      <c r="C143" s="98" t="s">
        <v>415</v>
      </c>
      <c r="D143" s="98">
        <v>1</v>
      </c>
      <c r="E143" s="98">
        <v>5</v>
      </c>
      <c r="F143" s="98">
        <v>3</v>
      </c>
      <c r="G143" s="221">
        <v>3740679</v>
      </c>
      <c r="H143" s="222"/>
      <c r="I143" s="223"/>
      <c r="J143" s="76">
        <v>5353658</v>
      </c>
    </row>
    <row r="144" spans="1:10" ht="12.75" customHeight="1">
      <c r="A144" s="98">
        <v>439</v>
      </c>
      <c r="B144" s="100" t="s">
        <v>416</v>
      </c>
      <c r="C144" s="98"/>
      <c r="D144" s="98">
        <v>1</v>
      </c>
      <c r="E144" s="98">
        <v>5</v>
      </c>
      <c r="F144" s="98">
        <v>4</v>
      </c>
      <c r="G144" s="221"/>
      <c r="H144" s="222"/>
      <c r="I144" s="223"/>
      <c r="J144" s="76">
        <v>0</v>
      </c>
    </row>
    <row r="145" spans="1:10" ht="13.5" customHeight="1">
      <c r="A145" s="98">
        <v>44</v>
      </c>
      <c r="B145" s="72" t="s">
        <v>417</v>
      </c>
      <c r="C145" s="98"/>
      <c r="D145" s="98">
        <v>1</v>
      </c>
      <c r="E145" s="98">
        <v>5</v>
      </c>
      <c r="F145" s="98">
        <v>5</v>
      </c>
      <c r="G145" s="212"/>
      <c r="H145" s="213"/>
      <c r="I145" s="214"/>
      <c r="J145" s="76">
        <v>0</v>
      </c>
    </row>
    <row r="146" spans="1:10" ht="27">
      <c r="A146" s="98">
        <v>45</v>
      </c>
      <c r="B146" s="72" t="s">
        <v>418</v>
      </c>
      <c r="C146" s="98"/>
      <c r="D146" s="98">
        <v>1</v>
      </c>
      <c r="E146" s="98">
        <v>5</v>
      </c>
      <c r="F146" s="98">
        <v>6</v>
      </c>
      <c r="G146" s="199">
        <f>G147+G148+G149</f>
        <v>4267990</v>
      </c>
      <c r="H146" s="200"/>
      <c r="I146" s="201"/>
      <c r="J146" s="75">
        <v>4888708</v>
      </c>
    </row>
    <row r="147" spans="1:10" ht="12.75" customHeight="1">
      <c r="A147" s="98" t="s">
        <v>419</v>
      </c>
      <c r="B147" s="100" t="s">
        <v>420</v>
      </c>
      <c r="C147" s="98"/>
      <c r="D147" s="98">
        <v>1</v>
      </c>
      <c r="E147" s="98">
        <v>5</v>
      </c>
      <c r="F147" s="98">
        <v>7</v>
      </c>
      <c r="G147" s="221">
        <v>2894546</v>
      </c>
      <c r="H147" s="222"/>
      <c r="I147" s="223"/>
      <c r="J147" s="76">
        <v>3039050</v>
      </c>
    </row>
    <row r="148" spans="1:10" ht="25.5">
      <c r="A148" s="98" t="s">
        <v>421</v>
      </c>
      <c r="B148" s="100" t="s">
        <v>422</v>
      </c>
      <c r="C148" s="98"/>
      <c r="D148" s="98">
        <v>1</v>
      </c>
      <c r="E148" s="98">
        <v>5</v>
      </c>
      <c r="F148" s="98">
        <v>8</v>
      </c>
      <c r="G148" s="221"/>
      <c r="H148" s="222"/>
      <c r="I148" s="223"/>
      <c r="J148" s="76">
        <v>0</v>
      </c>
    </row>
    <row r="149" spans="1:10">
      <c r="A149" s="98" t="s">
        <v>423</v>
      </c>
      <c r="B149" s="100" t="s">
        <v>424</v>
      </c>
      <c r="C149" s="98"/>
      <c r="D149" s="98">
        <v>1</v>
      </c>
      <c r="E149" s="98">
        <v>5</v>
      </c>
      <c r="F149" s="98">
        <v>9</v>
      </c>
      <c r="G149" s="221">
        <v>1373444</v>
      </c>
      <c r="H149" s="222"/>
      <c r="I149" s="223"/>
      <c r="J149" s="76">
        <v>1849658</v>
      </c>
    </row>
    <row r="150" spans="1:10" ht="13.5">
      <c r="A150" s="98">
        <v>46</v>
      </c>
      <c r="B150" s="72" t="s">
        <v>425</v>
      </c>
      <c r="C150" s="98"/>
      <c r="D150" s="98">
        <v>1</v>
      </c>
      <c r="E150" s="98">
        <v>6</v>
      </c>
      <c r="F150" s="98">
        <v>0</v>
      </c>
      <c r="G150" s="218">
        <v>12264466</v>
      </c>
      <c r="H150" s="219"/>
      <c r="I150" s="220"/>
      <c r="J150" s="75">
        <v>8188722</v>
      </c>
    </row>
    <row r="151" spans="1:10" ht="13.5">
      <c r="A151" s="98">
        <v>47</v>
      </c>
      <c r="B151" s="72" t="s">
        <v>426</v>
      </c>
      <c r="C151" s="98"/>
      <c r="D151" s="98">
        <v>1</v>
      </c>
      <c r="E151" s="98">
        <v>6</v>
      </c>
      <c r="F151" s="98">
        <v>1</v>
      </c>
      <c r="G151" s="218">
        <v>447812</v>
      </c>
      <c r="H151" s="219"/>
      <c r="I151" s="220"/>
      <c r="J151" s="75">
        <v>968808</v>
      </c>
    </row>
    <row r="152" spans="1:10" ht="13.5">
      <c r="A152" s="98" t="s">
        <v>427</v>
      </c>
      <c r="B152" s="72" t="s">
        <v>428</v>
      </c>
      <c r="C152" s="98"/>
      <c r="D152" s="98">
        <v>1</v>
      </c>
      <c r="E152" s="98">
        <v>6</v>
      </c>
      <c r="F152" s="98">
        <v>2</v>
      </c>
      <c r="G152" s="218">
        <v>610012</v>
      </c>
      <c r="H152" s="219"/>
      <c r="I152" s="220"/>
      <c r="J152" s="75">
        <v>616354</v>
      </c>
    </row>
    <row r="153" spans="1:10" ht="13.5">
      <c r="A153" s="98">
        <v>481</v>
      </c>
      <c r="B153" s="72" t="s">
        <v>429</v>
      </c>
      <c r="C153" s="98"/>
      <c r="D153" s="98">
        <v>1</v>
      </c>
      <c r="E153" s="98">
        <v>6</v>
      </c>
      <c r="F153" s="98">
        <v>3</v>
      </c>
      <c r="G153" s="218">
        <v>10506</v>
      </c>
      <c r="H153" s="219"/>
      <c r="I153" s="220"/>
      <c r="J153" s="75">
        <v>3953</v>
      </c>
    </row>
    <row r="154" spans="1:10" ht="13.5">
      <c r="A154" s="98" t="s">
        <v>430</v>
      </c>
      <c r="B154" s="72" t="s">
        <v>431</v>
      </c>
      <c r="C154" s="98"/>
      <c r="D154" s="98">
        <v>1</v>
      </c>
      <c r="E154" s="98">
        <v>6</v>
      </c>
      <c r="F154" s="98">
        <v>4</v>
      </c>
      <c r="G154" s="218">
        <v>1490376</v>
      </c>
      <c r="H154" s="219"/>
      <c r="I154" s="220"/>
      <c r="J154" s="75">
        <v>4759379</v>
      </c>
    </row>
    <row r="155" spans="1:10" ht="13.5">
      <c r="A155" s="98">
        <v>495</v>
      </c>
      <c r="B155" s="72" t="s">
        <v>432</v>
      </c>
      <c r="C155" s="98"/>
      <c r="D155" s="98">
        <v>1</v>
      </c>
      <c r="E155" s="98">
        <v>6</v>
      </c>
      <c r="F155" s="98">
        <v>5</v>
      </c>
      <c r="G155" s="218"/>
      <c r="H155" s="219"/>
      <c r="I155" s="220"/>
      <c r="J155" s="76">
        <v>0</v>
      </c>
    </row>
    <row r="156" spans="1:10" ht="26.25">
      <c r="A156" s="98"/>
      <c r="B156" s="72" t="s">
        <v>433</v>
      </c>
      <c r="C156" s="98"/>
      <c r="D156" s="98">
        <v>1</v>
      </c>
      <c r="E156" s="98">
        <v>6</v>
      </c>
      <c r="F156" s="98">
        <v>6</v>
      </c>
      <c r="G156" s="199">
        <f>G91+G118+G121+G129+G130+G154+G155</f>
        <v>330030024</v>
      </c>
      <c r="H156" s="200"/>
      <c r="I156" s="201"/>
      <c r="J156" s="75">
        <v>339556137</v>
      </c>
    </row>
    <row r="157" spans="1:10">
      <c r="A157" s="98">
        <v>89</v>
      </c>
      <c r="B157" s="100" t="s">
        <v>434</v>
      </c>
      <c r="C157" s="98"/>
      <c r="D157" s="98">
        <v>1</v>
      </c>
      <c r="E157" s="98">
        <v>6</v>
      </c>
      <c r="F157" s="98">
        <v>7</v>
      </c>
      <c r="G157" s="230">
        <v>338716</v>
      </c>
      <c r="H157" s="231"/>
      <c r="I157" s="232"/>
      <c r="J157" s="76">
        <v>744700</v>
      </c>
    </row>
    <row r="158" spans="1:10" ht="13.5">
      <c r="A158" s="98"/>
      <c r="B158" s="100" t="s">
        <v>435</v>
      </c>
      <c r="C158" s="98"/>
      <c r="D158" s="98">
        <v>1</v>
      </c>
      <c r="E158" s="98">
        <v>6</v>
      </c>
      <c r="F158" s="98">
        <v>8</v>
      </c>
      <c r="G158" s="199">
        <f>SUM(G156:I157)</f>
        <v>330368740</v>
      </c>
      <c r="H158" s="200"/>
      <c r="I158" s="201"/>
      <c r="J158" s="75">
        <v>340300837</v>
      </c>
    </row>
    <row r="159" spans="1:10">
      <c r="G159" s="103"/>
      <c r="I159" s="103"/>
    </row>
    <row r="160" spans="1:10">
      <c r="I160" s="103"/>
    </row>
    <row r="161" spans="2:10">
      <c r="B161" s="185" t="s">
        <v>221</v>
      </c>
      <c r="C161" s="185"/>
      <c r="E161" s="44"/>
      <c r="F161" s="44"/>
      <c r="G161" s="44"/>
      <c r="H161" s="44"/>
      <c r="I161" s="87"/>
      <c r="J161" s="60" t="s">
        <v>222</v>
      </c>
    </row>
    <row r="162" spans="2:10">
      <c r="B162" s="185" t="s">
        <v>643</v>
      </c>
      <c r="C162" s="185"/>
      <c r="E162" s="44"/>
      <c r="F162" s="44"/>
      <c r="G162" s="44"/>
      <c r="H162" s="44"/>
      <c r="I162" s="101" t="s">
        <v>223</v>
      </c>
      <c r="J162" s="60" t="s">
        <v>47</v>
      </c>
    </row>
    <row r="167" spans="2:10">
      <c r="I167" s="103"/>
    </row>
  </sheetData>
  <mergeCells count="97">
    <mergeCell ref="G158:I158"/>
    <mergeCell ref="B161:C161"/>
    <mergeCell ref="B162:C162"/>
    <mergeCell ref="G152:I152"/>
    <mergeCell ref="G153:I153"/>
    <mergeCell ref="G154:I154"/>
    <mergeCell ref="G155:I155"/>
    <mergeCell ref="G156:I156"/>
    <mergeCell ref="G157:I157"/>
    <mergeCell ref="G151:I151"/>
    <mergeCell ref="G140:I140"/>
    <mergeCell ref="G141:I141"/>
    <mergeCell ref="G142:I142"/>
    <mergeCell ref="G143:I143"/>
    <mergeCell ref="G144:I144"/>
    <mergeCell ref="G145:I145"/>
    <mergeCell ref="G146:I146"/>
    <mergeCell ref="G147:I147"/>
    <mergeCell ref="G148:I148"/>
    <mergeCell ref="G149:I149"/>
    <mergeCell ref="G150:I150"/>
    <mergeCell ref="G139:I139"/>
    <mergeCell ref="G128:I128"/>
    <mergeCell ref="G129:I129"/>
    <mergeCell ref="G130:I130"/>
    <mergeCell ref="G131:I131"/>
    <mergeCell ref="G132:I132"/>
    <mergeCell ref="G133:I133"/>
    <mergeCell ref="G134:I134"/>
    <mergeCell ref="G135:I135"/>
    <mergeCell ref="G136:I136"/>
    <mergeCell ref="G137:I137"/>
    <mergeCell ref="G138:I138"/>
    <mergeCell ref="G127:I127"/>
    <mergeCell ref="G116:I116"/>
    <mergeCell ref="G117:I117"/>
    <mergeCell ref="G118:I118"/>
    <mergeCell ref="G119:I119"/>
    <mergeCell ref="G120:I120"/>
    <mergeCell ref="G121:I121"/>
    <mergeCell ref="G122:I122"/>
    <mergeCell ref="G123:I123"/>
    <mergeCell ref="G124:I124"/>
    <mergeCell ref="G125:I125"/>
    <mergeCell ref="G126:I126"/>
    <mergeCell ref="G115:I115"/>
    <mergeCell ref="G104:I104"/>
    <mergeCell ref="G105:I105"/>
    <mergeCell ref="G106:I106"/>
    <mergeCell ref="G107:I107"/>
    <mergeCell ref="G108:I108"/>
    <mergeCell ref="G109:I109"/>
    <mergeCell ref="G110:I110"/>
    <mergeCell ref="G111:I111"/>
    <mergeCell ref="G112:I112"/>
    <mergeCell ref="G113:I113"/>
    <mergeCell ref="G114:I114"/>
    <mergeCell ref="G103:I103"/>
    <mergeCell ref="G92:I92"/>
    <mergeCell ref="G93:I93"/>
    <mergeCell ref="G94:I94"/>
    <mergeCell ref="G95:I95"/>
    <mergeCell ref="G96:I96"/>
    <mergeCell ref="G97:I97"/>
    <mergeCell ref="G98:I98"/>
    <mergeCell ref="G99:I99"/>
    <mergeCell ref="G100:I100"/>
    <mergeCell ref="G101:I101"/>
    <mergeCell ref="G102:I102"/>
    <mergeCell ref="G91:I91"/>
    <mergeCell ref="D16:F16"/>
    <mergeCell ref="G16:I16"/>
    <mergeCell ref="D17:F17"/>
    <mergeCell ref="G17:I17"/>
    <mergeCell ref="D18:F18"/>
    <mergeCell ref="D19:F19"/>
    <mergeCell ref="D20:F20"/>
    <mergeCell ref="D89:F89"/>
    <mergeCell ref="G89:I89"/>
    <mergeCell ref="D90:F90"/>
    <mergeCell ref="G90:I90"/>
    <mergeCell ref="H9:I9"/>
    <mergeCell ref="A11:J11"/>
    <mergeCell ref="A12:J12"/>
    <mergeCell ref="A14:A18"/>
    <mergeCell ref="B14:B18"/>
    <mergeCell ref="C14:C18"/>
    <mergeCell ref="D14:F14"/>
    <mergeCell ref="G14:I14"/>
    <mergeCell ref="D15:F15"/>
    <mergeCell ref="G15:I15"/>
    <mergeCell ref="H8:I8"/>
    <mergeCell ref="B3:J3"/>
    <mergeCell ref="B4:J4"/>
    <mergeCell ref="B5:J5"/>
    <mergeCell ref="B6:J6"/>
    <mergeCell ref="B7:J7"/>
  </mergeCells>
  <printOptions horizontalCentered="1"/>
  <pageMargins left="0.7" right="0.7" top="0.75" bottom="0.75" header="0.3" footer="0.3"/>
  <pageSetup paperSize="9" scale="80" orientation="landscape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82"/>
  <sheetViews>
    <sheetView topLeftCell="A67" zoomScaleNormal="100" zoomScaleSheetLayoutView="100" workbookViewId="0">
      <selection activeCell="B96" sqref="B96"/>
    </sheetView>
  </sheetViews>
  <sheetFormatPr defaultRowHeight="12.75"/>
  <cols>
    <col min="1" max="1" width="17.5703125" style="37" customWidth="1"/>
    <col min="2" max="2" width="44.7109375" style="37" customWidth="1"/>
    <col min="3" max="3" width="8.42578125" style="37" customWidth="1"/>
    <col min="4" max="4" width="5.7109375" style="37" customWidth="1"/>
    <col min="5" max="5" width="2.5703125" style="37" customWidth="1"/>
    <col min="6" max="6" width="7.42578125" style="37" customWidth="1"/>
    <col min="7" max="7" width="2.85546875" style="37" customWidth="1"/>
    <col min="8" max="8" width="12.7109375" style="37" customWidth="1"/>
    <col min="9" max="9" width="16" style="37" customWidth="1"/>
    <col min="10" max="227" width="9.140625" style="37"/>
    <col min="228" max="228" width="17.5703125" style="37" customWidth="1"/>
    <col min="229" max="229" width="44.7109375" style="37" customWidth="1"/>
    <col min="230" max="230" width="8.42578125" style="37" customWidth="1"/>
    <col min="231" max="231" width="5.7109375" style="37" customWidth="1"/>
    <col min="232" max="232" width="2.5703125" style="37" customWidth="1"/>
    <col min="233" max="233" width="7.42578125" style="37" customWidth="1"/>
    <col min="234" max="234" width="2.85546875" style="37" customWidth="1"/>
    <col min="235" max="235" width="12.7109375" style="37" customWidth="1"/>
    <col min="236" max="236" width="16" style="37" customWidth="1"/>
    <col min="237" max="483" width="9.140625" style="37"/>
    <col min="484" max="484" width="17.5703125" style="37" customWidth="1"/>
    <col min="485" max="485" width="44.7109375" style="37" customWidth="1"/>
    <col min="486" max="486" width="8.42578125" style="37" customWidth="1"/>
    <col min="487" max="487" width="5.7109375" style="37" customWidth="1"/>
    <col min="488" max="488" width="2.5703125" style="37" customWidth="1"/>
    <col min="489" max="489" width="7.42578125" style="37" customWidth="1"/>
    <col min="490" max="490" width="2.85546875" style="37" customWidth="1"/>
    <col min="491" max="491" width="12.7109375" style="37" customWidth="1"/>
    <col min="492" max="492" width="16" style="37" customWidth="1"/>
    <col min="493" max="739" width="9.140625" style="37"/>
    <col min="740" max="740" width="17.5703125" style="37" customWidth="1"/>
    <col min="741" max="741" width="44.7109375" style="37" customWidth="1"/>
    <col min="742" max="742" width="8.42578125" style="37" customWidth="1"/>
    <col min="743" max="743" width="5.7109375" style="37" customWidth="1"/>
    <col min="744" max="744" width="2.5703125" style="37" customWidth="1"/>
    <col min="745" max="745" width="7.42578125" style="37" customWidth="1"/>
    <col min="746" max="746" width="2.85546875" style="37" customWidth="1"/>
    <col min="747" max="747" width="12.7109375" style="37" customWidth="1"/>
    <col min="748" max="748" width="16" style="37" customWidth="1"/>
    <col min="749" max="995" width="9.140625" style="37"/>
    <col min="996" max="996" width="17.5703125" style="37" customWidth="1"/>
    <col min="997" max="997" width="44.7109375" style="37" customWidth="1"/>
    <col min="998" max="998" width="8.42578125" style="37" customWidth="1"/>
    <col min="999" max="999" width="5.7109375" style="37" customWidth="1"/>
    <col min="1000" max="1000" width="2.5703125" style="37" customWidth="1"/>
    <col min="1001" max="1001" width="7.42578125" style="37" customWidth="1"/>
    <col min="1002" max="1002" width="2.85546875" style="37" customWidth="1"/>
    <col min="1003" max="1003" width="12.7109375" style="37" customWidth="1"/>
    <col min="1004" max="1004" width="16" style="37" customWidth="1"/>
    <col min="1005" max="1251" width="9.140625" style="37"/>
    <col min="1252" max="1252" width="17.5703125" style="37" customWidth="1"/>
    <col min="1253" max="1253" width="44.7109375" style="37" customWidth="1"/>
    <col min="1254" max="1254" width="8.42578125" style="37" customWidth="1"/>
    <col min="1255" max="1255" width="5.7109375" style="37" customWidth="1"/>
    <col min="1256" max="1256" width="2.5703125" style="37" customWidth="1"/>
    <col min="1257" max="1257" width="7.42578125" style="37" customWidth="1"/>
    <col min="1258" max="1258" width="2.85546875" style="37" customWidth="1"/>
    <col min="1259" max="1259" width="12.7109375" style="37" customWidth="1"/>
    <col min="1260" max="1260" width="16" style="37" customWidth="1"/>
    <col min="1261" max="1507" width="9.140625" style="37"/>
    <col min="1508" max="1508" width="17.5703125" style="37" customWidth="1"/>
    <col min="1509" max="1509" width="44.7109375" style="37" customWidth="1"/>
    <col min="1510" max="1510" width="8.42578125" style="37" customWidth="1"/>
    <col min="1511" max="1511" width="5.7109375" style="37" customWidth="1"/>
    <col min="1512" max="1512" width="2.5703125" style="37" customWidth="1"/>
    <col min="1513" max="1513" width="7.42578125" style="37" customWidth="1"/>
    <col min="1514" max="1514" width="2.85546875" style="37" customWidth="1"/>
    <col min="1515" max="1515" width="12.7109375" style="37" customWidth="1"/>
    <col min="1516" max="1516" width="16" style="37" customWidth="1"/>
    <col min="1517" max="1763" width="9.140625" style="37"/>
    <col min="1764" max="1764" width="17.5703125" style="37" customWidth="1"/>
    <col min="1765" max="1765" width="44.7109375" style="37" customWidth="1"/>
    <col min="1766" max="1766" width="8.42578125" style="37" customWidth="1"/>
    <col min="1767" max="1767" width="5.7109375" style="37" customWidth="1"/>
    <col min="1768" max="1768" width="2.5703125" style="37" customWidth="1"/>
    <col min="1769" max="1769" width="7.42578125" style="37" customWidth="1"/>
    <col min="1770" max="1770" width="2.85546875" style="37" customWidth="1"/>
    <col min="1771" max="1771" width="12.7109375" style="37" customWidth="1"/>
    <col min="1772" max="1772" width="16" style="37" customWidth="1"/>
    <col min="1773" max="2019" width="9.140625" style="37"/>
    <col min="2020" max="2020" width="17.5703125" style="37" customWidth="1"/>
    <col min="2021" max="2021" width="44.7109375" style="37" customWidth="1"/>
    <col min="2022" max="2022" width="8.42578125" style="37" customWidth="1"/>
    <col min="2023" max="2023" width="5.7109375" style="37" customWidth="1"/>
    <col min="2024" max="2024" width="2.5703125" style="37" customWidth="1"/>
    <col min="2025" max="2025" width="7.42578125" style="37" customWidth="1"/>
    <col min="2026" max="2026" width="2.85546875" style="37" customWidth="1"/>
    <col min="2027" max="2027" width="12.7109375" style="37" customWidth="1"/>
    <col min="2028" max="2028" width="16" style="37" customWidth="1"/>
    <col min="2029" max="2275" width="9.140625" style="37"/>
    <col min="2276" max="2276" width="17.5703125" style="37" customWidth="1"/>
    <col min="2277" max="2277" width="44.7109375" style="37" customWidth="1"/>
    <col min="2278" max="2278" width="8.42578125" style="37" customWidth="1"/>
    <col min="2279" max="2279" width="5.7109375" style="37" customWidth="1"/>
    <col min="2280" max="2280" width="2.5703125" style="37" customWidth="1"/>
    <col min="2281" max="2281" width="7.42578125" style="37" customWidth="1"/>
    <col min="2282" max="2282" width="2.85546875" style="37" customWidth="1"/>
    <col min="2283" max="2283" width="12.7109375" style="37" customWidth="1"/>
    <col min="2284" max="2284" width="16" style="37" customWidth="1"/>
    <col min="2285" max="2531" width="9.140625" style="37"/>
    <col min="2532" max="2532" width="17.5703125" style="37" customWidth="1"/>
    <col min="2533" max="2533" width="44.7109375" style="37" customWidth="1"/>
    <col min="2534" max="2534" width="8.42578125" style="37" customWidth="1"/>
    <col min="2535" max="2535" width="5.7109375" style="37" customWidth="1"/>
    <col min="2536" max="2536" width="2.5703125" style="37" customWidth="1"/>
    <col min="2537" max="2537" width="7.42578125" style="37" customWidth="1"/>
    <col min="2538" max="2538" width="2.85546875" style="37" customWidth="1"/>
    <col min="2539" max="2539" width="12.7109375" style="37" customWidth="1"/>
    <col min="2540" max="2540" width="16" style="37" customWidth="1"/>
    <col min="2541" max="2787" width="9.140625" style="37"/>
    <col min="2788" max="2788" width="17.5703125" style="37" customWidth="1"/>
    <col min="2789" max="2789" width="44.7109375" style="37" customWidth="1"/>
    <col min="2790" max="2790" width="8.42578125" style="37" customWidth="1"/>
    <col min="2791" max="2791" width="5.7109375" style="37" customWidth="1"/>
    <col min="2792" max="2792" width="2.5703125" style="37" customWidth="1"/>
    <col min="2793" max="2793" width="7.42578125" style="37" customWidth="1"/>
    <col min="2794" max="2794" width="2.85546875" style="37" customWidth="1"/>
    <col min="2795" max="2795" width="12.7109375" style="37" customWidth="1"/>
    <col min="2796" max="2796" width="16" style="37" customWidth="1"/>
    <col min="2797" max="3043" width="9.140625" style="37"/>
    <col min="3044" max="3044" width="17.5703125" style="37" customWidth="1"/>
    <col min="3045" max="3045" width="44.7109375" style="37" customWidth="1"/>
    <col min="3046" max="3046" width="8.42578125" style="37" customWidth="1"/>
    <col min="3047" max="3047" width="5.7109375" style="37" customWidth="1"/>
    <col min="3048" max="3048" width="2.5703125" style="37" customWidth="1"/>
    <col min="3049" max="3049" width="7.42578125" style="37" customWidth="1"/>
    <col min="3050" max="3050" width="2.85546875" style="37" customWidth="1"/>
    <col min="3051" max="3051" width="12.7109375" style="37" customWidth="1"/>
    <col min="3052" max="3052" width="16" style="37" customWidth="1"/>
    <col min="3053" max="3299" width="9.140625" style="37"/>
    <col min="3300" max="3300" width="17.5703125" style="37" customWidth="1"/>
    <col min="3301" max="3301" width="44.7109375" style="37" customWidth="1"/>
    <col min="3302" max="3302" width="8.42578125" style="37" customWidth="1"/>
    <col min="3303" max="3303" width="5.7109375" style="37" customWidth="1"/>
    <col min="3304" max="3304" width="2.5703125" style="37" customWidth="1"/>
    <col min="3305" max="3305" width="7.42578125" style="37" customWidth="1"/>
    <col min="3306" max="3306" width="2.85546875" style="37" customWidth="1"/>
    <col min="3307" max="3307" width="12.7109375" style="37" customWidth="1"/>
    <col min="3308" max="3308" width="16" style="37" customWidth="1"/>
    <col min="3309" max="3555" width="9.140625" style="37"/>
    <col min="3556" max="3556" width="17.5703125" style="37" customWidth="1"/>
    <col min="3557" max="3557" width="44.7109375" style="37" customWidth="1"/>
    <col min="3558" max="3558" width="8.42578125" style="37" customWidth="1"/>
    <col min="3559" max="3559" width="5.7109375" style="37" customWidth="1"/>
    <col min="3560" max="3560" width="2.5703125" style="37" customWidth="1"/>
    <col min="3561" max="3561" width="7.42578125" style="37" customWidth="1"/>
    <col min="3562" max="3562" width="2.85546875" style="37" customWidth="1"/>
    <col min="3563" max="3563" width="12.7109375" style="37" customWidth="1"/>
    <col min="3564" max="3564" width="16" style="37" customWidth="1"/>
    <col min="3565" max="3811" width="9.140625" style="37"/>
    <col min="3812" max="3812" width="17.5703125" style="37" customWidth="1"/>
    <col min="3813" max="3813" width="44.7109375" style="37" customWidth="1"/>
    <col min="3814" max="3814" width="8.42578125" style="37" customWidth="1"/>
    <col min="3815" max="3815" width="5.7109375" style="37" customWidth="1"/>
    <col min="3816" max="3816" width="2.5703125" style="37" customWidth="1"/>
    <col min="3817" max="3817" width="7.42578125" style="37" customWidth="1"/>
    <col min="3818" max="3818" width="2.85546875" style="37" customWidth="1"/>
    <col min="3819" max="3819" width="12.7109375" style="37" customWidth="1"/>
    <col min="3820" max="3820" width="16" style="37" customWidth="1"/>
    <col min="3821" max="4067" width="9.140625" style="37"/>
    <col min="4068" max="4068" width="17.5703125" style="37" customWidth="1"/>
    <col min="4069" max="4069" width="44.7109375" style="37" customWidth="1"/>
    <col min="4070" max="4070" width="8.42578125" style="37" customWidth="1"/>
    <col min="4071" max="4071" width="5.7109375" style="37" customWidth="1"/>
    <col min="4072" max="4072" width="2.5703125" style="37" customWidth="1"/>
    <col min="4073" max="4073" width="7.42578125" style="37" customWidth="1"/>
    <col min="4074" max="4074" width="2.85546875" style="37" customWidth="1"/>
    <col min="4075" max="4075" width="12.7109375" style="37" customWidth="1"/>
    <col min="4076" max="4076" width="16" style="37" customWidth="1"/>
    <col min="4077" max="4323" width="9.140625" style="37"/>
    <col min="4324" max="4324" width="17.5703125" style="37" customWidth="1"/>
    <col min="4325" max="4325" width="44.7109375" style="37" customWidth="1"/>
    <col min="4326" max="4326" width="8.42578125" style="37" customWidth="1"/>
    <col min="4327" max="4327" width="5.7109375" style="37" customWidth="1"/>
    <col min="4328" max="4328" width="2.5703125" style="37" customWidth="1"/>
    <col min="4329" max="4329" width="7.42578125" style="37" customWidth="1"/>
    <col min="4330" max="4330" width="2.85546875" style="37" customWidth="1"/>
    <col min="4331" max="4331" width="12.7109375" style="37" customWidth="1"/>
    <col min="4332" max="4332" width="16" style="37" customWidth="1"/>
    <col min="4333" max="4579" width="9.140625" style="37"/>
    <col min="4580" max="4580" width="17.5703125" style="37" customWidth="1"/>
    <col min="4581" max="4581" width="44.7109375" style="37" customWidth="1"/>
    <col min="4582" max="4582" width="8.42578125" style="37" customWidth="1"/>
    <col min="4583" max="4583" width="5.7109375" style="37" customWidth="1"/>
    <col min="4584" max="4584" width="2.5703125" style="37" customWidth="1"/>
    <col min="4585" max="4585" width="7.42578125" style="37" customWidth="1"/>
    <col min="4586" max="4586" width="2.85546875" style="37" customWidth="1"/>
    <col min="4587" max="4587" width="12.7109375" style="37" customWidth="1"/>
    <col min="4588" max="4588" width="16" style="37" customWidth="1"/>
    <col min="4589" max="4835" width="9.140625" style="37"/>
    <col min="4836" max="4836" width="17.5703125" style="37" customWidth="1"/>
    <col min="4837" max="4837" width="44.7109375" style="37" customWidth="1"/>
    <col min="4838" max="4838" width="8.42578125" style="37" customWidth="1"/>
    <col min="4839" max="4839" width="5.7109375" style="37" customWidth="1"/>
    <col min="4840" max="4840" width="2.5703125" style="37" customWidth="1"/>
    <col min="4841" max="4841" width="7.42578125" style="37" customWidth="1"/>
    <col min="4842" max="4842" width="2.85546875" style="37" customWidth="1"/>
    <col min="4843" max="4843" width="12.7109375" style="37" customWidth="1"/>
    <col min="4844" max="4844" width="16" style="37" customWidth="1"/>
    <col min="4845" max="5091" width="9.140625" style="37"/>
    <col min="5092" max="5092" width="17.5703125" style="37" customWidth="1"/>
    <col min="5093" max="5093" width="44.7109375" style="37" customWidth="1"/>
    <col min="5094" max="5094" width="8.42578125" style="37" customWidth="1"/>
    <col min="5095" max="5095" width="5.7109375" style="37" customWidth="1"/>
    <col min="5096" max="5096" width="2.5703125" style="37" customWidth="1"/>
    <col min="5097" max="5097" width="7.42578125" style="37" customWidth="1"/>
    <col min="5098" max="5098" width="2.85546875" style="37" customWidth="1"/>
    <col min="5099" max="5099" width="12.7109375" style="37" customWidth="1"/>
    <col min="5100" max="5100" width="16" style="37" customWidth="1"/>
    <col min="5101" max="5347" width="9.140625" style="37"/>
    <col min="5348" max="5348" width="17.5703125" style="37" customWidth="1"/>
    <col min="5349" max="5349" width="44.7109375" style="37" customWidth="1"/>
    <col min="5350" max="5350" width="8.42578125" style="37" customWidth="1"/>
    <col min="5351" max="5351" width="5.7109375" style="37" customWidth="1"/>
    <col min="5352" max="5352" width="2.5703125" style="37" customWidth="1"/>
    <col min="5353" max="5353" width="7.42578125" style="37" customWidth="1"/>
    <col min="5354" max="5354" width="2.85546875" style="37" customWidth="1"/>
    <col min="5355" max="5355" width="12.7109375" style="37" customWidth="1"/>
    <col min="5356" max="5356" width="16" style="37" customWidth="1"/>
    <col min="5357" max="5603" width="9.140625" style="37"/>
    <col min="5604" max="5604" width="17.5703125" style="37" customWidth="1"/>
    <col min="5605" max="5605" width="44.7109375" style="37" customWidth="1"/>
    <col min="5606" max="5606" width="8.42578125" style="37" customWidth="1"/>
    <col min="5607" max="5607" width="5.7109375" style="37" customWidth="1"/>
    <col min="5608" max="5608" width="2.5703125" style="37" customWidth="1"/>
    <col min="5609" max="5609" width="7.42578125" style="37" customWidth="1"/>
    <col min="5610" max="5610" width="2.85546875" style="37" customWidth="1"/>
    <col min="5611" max="5611" width="12.7109375" style="37" customWidth="1"/>
    <col min="5612" max="5612" width="16" style="37" customWidth="1"/>
    <col min="5613" max="5859" width="9.140625" style="37"/>
    <col min="5860" max="5860" width="17.5703125" style="37" customWidth="1"/>
    <col min="5861" max="5861" width="44.7109375" style="37" customWidth="1"/>
    <col min="5862" max="5862" width="8.42578125" style="37" customWidth="1"/>
    <col min="5863" max="5863" width="5.7109375" style="37" customWidth="1"/>
    <col min="5864" max="5864" width="2.5703125" style="37" customWidth="1"/>
    <col min="5865" max="5865" width="7.42578125" style="37" customWidth="1"/>
    <col min="5866" max="5866" width="2.85546875" style="37" customWidth="1"/>
    <col min="5867" max="5867" width="12.7109375" style="37" customWidth="1"/>
    <col min="5868" max="5868" width="16" style="37" customWidth="1"/>
    <col min="5869" max="6115" width="9.140625" style="37"/>
    <col min="6116" max="6116" width="17.5703125" style="37" customWidth="1"/>
    <col min="6117" max="6117" width="44.7109375" style="37" customWidth="1"/>
    <col min="6118" max="6118" width="8.42578125" style="37" customWidth="1"/>
    <col min="6119" max="6119" width="5.7109375" style="37" customWidth="1"/>
    <col min="6120" max="6120" width="2.5703125" style="37" customWidth="1"/>
    <col min="6121" max="6121" width="7.42578125" style="37" customWidth="1"/>
    <col min="6122" max="6122" width="2.85546875" style="37" customWidth="1"/>
    <col min="6123" max="6123" width="12.7109375" style="37" customWidth="1"/>
    <col min="6124" max="6124" width="16" style="37" customWidth="1"/>
    <col min="6125" max="6371" width="9.140625" style="37"/>
    <col min="6372" max="6372" width="17.5703125" style="37" customWidth="1"/>
    <col min="6373" max="6373" width="44.7109375" style="37" customWidth="1"/>
    <col min="6374" max="6374" width="8.42578125" style="37" customWidth="1"/>
    <col min="6375" max="6375" width="5.7109375" style="37" customWidth="1"/>
    <col min="6376" max="6376" width="2.5703125" style="37" customWidth="1"/>
    <col min="6377" max="6377" width="7.42578125" style="37" customWidth="1"/>
    <col min="6378" max="6378" width="2.85546875" style="37" customWidth="1"/>
    <col min="6379" max="6379" width="12.7109375" style="37" customWidth="1"/>
    <col min="6380" max="6380" width="16" style="37" customWidth="1"/>
    <col min="6381" max="6627" width="9.140625" style="37"/>
    <col min="6628" max="6628" width="17.5703125" style="37" customWidth="1"/>
    <col min="6629" max="6629" width="44.7109375" style="37" customWidth="1"/>
    <col min="6630" max="6630" width="8.42578125" style="37" customWidth="1"/>
    <col min="6631" max="6631" width="5.7109375" style="37" customWidth="1"/>
    <col min="6632" max="6632" width="2.5703125" style="37" customWidth="1"/>
    <col min="6633" max="6633" width="7.42578125" style="37" customWidth="1"/>
    <col min="6634" max="6634" width="2.85546875" style="37" customWidth="1"/>
    <col min="6635" max="6635" width="12.7109375" style="37" customWidth="1"/>
    <col min="6636" max="6636" width="16" style="37" customWidth="1"/>
    <col min="6637" max="6883" width="9.140625" style="37"/>
    <col min="6884" max="6884" width="17.5703125" style="37" customWidth="1"/>
    <col min="6885" max="6885" width="44.7109375" style="37" customWidth="1"/>
    <col min="6886" max="6886" width="8.42578125" style="37" customWidth="1"/>
    <col min="6887" max="6887" width="5.7109375" style="37" customWidth="1"/>
    <col min="6888" max="6888" width="2.5703125" style="37" customWidth="1"/>
    <col min="6889" max="6889" width="7.42578125" style="37" customWidth="1"/>
    <col min="6890" max="6890" width="2.85546875" style="37" customWidth="1"/>
    <col min="6891" max="6891" width="12.7109375" style="37" customWidth="1"/>
    <col min="6892" max="6892" width="16" style="37" customWidth="1"/>
    <col min="6893" max="7139" width="9.140625" style="37"/>
    <col min="7140" max="7140" width="17.5703125" style="37" customWidth="1"/>
    <col min="7141" max="7141" width="44.7109375" style="37" customWidth="1"/>
    <col min="7142" max="7142" width="8.42578125" style="37" customWidth="1"/>
    <col min="7143" max="7143" width="5.7109375" style="37" customWidth="1"/>
    <col min="7144" max="7144" width="2.5703125" style="37" customWidth="1"/>
    <col min="7145" max="7145" width="7.42578125" style="37" customWidth="1"/>
    <col min="7146" max="7146" width="2.85546875" style="37" customWidth="1"/>
    <col min="7147" max="7147" width="12.7109375" style="37" customWidth="1"/>
    <col min="7148" max="7148" width="16" style="37" customWidth="1"/>
    <col min="7149" max="7395" width="9.140625" style="37"/>
    <col min="7396" max="7396" width="17.5703125" style="37" customWidth="1"/>
    <col min="7397" max="7397" width="44.7109375" style="37" customWidth="1"/>
    <col min="7398" max="7398" width="8.42578125" style="37" customWidth="1"/>
    <col min="7399" max="7399" width="5.7109375" style="37" customWidth="1"/>
    <col min="7400" max="7400" width="2.5703125" style="37" customWidth="1"/>
    <col min="7401" max="7401" width="7.42578125" style="37" customWidth="1"/>
    <col min="7402" max="7402" width="2.85546875" style="37" customWidth="1"/>
    <col min="7403" max="7403" width="12.7109375" style="37" customWidth="1"/>
    <col min="7404" max="7404" width="16" style="37" customWidth="1"/>
    <col min="7405" max="7651" width="9.140625" style="37"/>
    <col min="7652" max="7652" width="17.5703125" style="37" customWidth="1"/>
    <col min="7653" max="7653" width="44.7109375" style="37" customWidth="1"/>
    <col min="7654" max="7654" width="8.42578125" style="37" customWidth="1"/>
    <col min="7655" max="7655" width="5.7109375" style="37" customWidth="1"/>
    <col min="7656" max="7656" width="2.5703125" style="37" customWidth="1"/>
    <col min="7657" max="7657" width="7.42578125" style="37" customWidth="1"/>
    <col min="7658" max="7658" width="2.85546875" style="37" customWidth="1"/>
    <col min="7659" max="7659" width="12.7109375" style="37" customWidth="1"/>
    <col min="7660" max="7660" width="16" style="37" customWidth="1"/>
    <col min="7661" max="7907" width="9.140625" style="37"/>
    <col min="7908" max="7908" width="17.5703125" style="37" customWidth="1"/>
    <col min="7909" max="7909" width="44.7109375" style="37" customWidth="1"/>
    <col min="7910" max="7910" width="8.42578125" style="37" customWidth="1"/>
    <col min="7911" max="7911" width="5.7109375" style="37" customWidth="1"/>
    <col min="7912" max="7912" width="2.5703125" style="37" customWidth="1"/>
    <col min="7913" max="7913" width="7.42578125" style="37" customWidth="1"/>
    <col min="7914" max="7914" width="2.85546875" style="37" customWidth="1"/>
    <col min="7915" max="7915" width="12.7109375" style="37" customWidth="1"/>
    <col min="7916" max="7916" width="16" style="37" customWidth="1"/>
    <col min="7917" max="8163" width="9.140625" style="37"/>
    <col min="8164" max="8164" width="17.5703125" style="37" customWidth="1"/>
    <col min="8165" max="8165" width="44.7109375" style="37" customWidth="1"/>
    <col min="8166" max="8166" width="8.42578125" style="37" customWidth="1"/>
    <col min="8167" max="8167" width="5.7109375" style="37" customWidth="1"/>
    <col min="8168" max="8168" width="2.5703125" style="37" customWidth="1"/>
    <col min="8169" max="8169" width="7.42578125" style="37" customWidth="1"/>
    <col min="8170" max="8170" width="2.85546875" style="37" customWidth="1"/>
    <col min="8171" max="8171" width="12.7109375" style="37" customWidth="1"/>
    <col min="8172" max="8172" width="16" style="37" customWidth="1"/>
    <col min="8173" max="8419" width="9.140625" style="37"/>
    <col min="8420" max="8420" width="17.5703125" style="37" customWidth="1"/>
    <col min="8421" max="8421" width="44.7109375" style="37" customWidth="1"/>
    <col min="8422" max="8422" width="8.42578125" style="37" customWidth="1"/>
    <col min="8423" max="8423" width="5.7109375" style="37" customWidth="1"/>
    <col min="8424" max="8424" width="2.5703125" style="37" customWidth="1"/>
    <col min="8425" max="8425" width="7.42578125" style="37" customWidth="1"/>
    <col min="8426" max="8426" width="2.85546875" style="37" customWidth="1"/>
    <col min="8427" max="8427" width="12.7109375" style="37" customWidth="1"/>
    <col min="8428" max="8428" width="16" style="37" customWidth="1"/>
    <col min="8429" max="8675" width="9.140625" style="37"/>
    <col min="8676" max="8676" width="17.5703125" style="37" customWidth="1"/>
    <col min="8677" max="8677" width="44.7109375" style="37" customWidth="1"/>
    <col min="8678" max="8678" width="8.42578125" style="37" customWidth="1"/>
    <col min="8679" max="8679" width="5.7109375" style="37" customWidth="1"/>
    <col min="8680" max="8680" width="2.5703125" style="37" customWidth="1"/>
    <col min="8681" max="8681" width="7.42578125" style="37" customWidth="1"/>
    <col min="8682" max="8682" width="2.85546875" style="37" customWidth="1"/>
    <col min="8683" max="8683" width="12.7109375" style="37" customWidth="1"/>
    <col min="8684" max="8684" width="16" style="37" customWidth="1"/>
    <col min="8685" max="8931" width="9.140625" style="37"/>
    <col min="8932" max="8932" width="17.5703125" style="37" customWidth="1"/>
    <col min="8933" max="8933" width="44.7109375" style="37" customWidth="1"/>
    <col min="8934" max="8934" width="8.42578125" style="37" customWidth="1"/>
    <col min="8935" max="8935" width="5.7109375" style="37" customWidth="1"/>
    <col min="8936" max="8936" width="2.5703125" style="37" customWidth="1"/>
    <col min="8937" max="8937" width="7.42578125" style="37" customWidth="1"/>
    <col min="8938" max="8938" width="2.85546875" style="37" customWidth="1"/>
    <col min="8939" max="8939" width="12.7109375" style="37" customWidth="1"/>
    <col min="8940" max="8940" width="16" style="37" customWidth="1"/>
    <col min="8941" max="9187" width="9.140625" style="37"/>
    <col min="9188" max="9188" width="17.5703125" style="37" customWidth="1"/>
    <col min="9189" max="9189" width="44.7109375" style="37" customWidth="1"/>
    <col min="9190" max="9190" width="8.42578125" style="37" customWidth="1"/>
    <col min="9191" max="9191" width="5.7109375" style="37" customWidth="1"/>
    <col min="9192" max="9192" width="2.5703125" style="37" customWidth="1"/>
    <col min="9193" max="9193" width="7.42578125" style="37" customWidth="1"/>
    <col min="9194" max="9194" width="2.85546875" style="37" customWidth="1"/>
    <col min="9195" max="9195" width="12.7109375" style="37" customWidth="1"/>
    <col min="9196" max="9196" width="16" style="37" customWidth="1"/>
    <col min="9197" max="9443" width="9.140625" style="37"/>
    <col min="9444" max="9444" width="17.5703125" style="37" customWidth="1"/>
    <col min="9445" max="9445" width="44.7109375" style="37" customWidth="1"/>
    <col min="9446" max="9446" width="8.42578125" style="37" customWidth="1"/>
    <col min="9447" max="9447" width="5.7109375" style="37" customWidth="1"/>
    <col min="9448" max="9448" width="2.5703125" style="37" customWidth="1"/>
    <col min="9449" max="9449" width="7.42578125" style="37" customWidth="1"/>
    <col min="9450" max="9450" width="2.85546875" style="37" customWidth="1"/>
    <col min="9451" max="9451" width="12.7109375" style="37" customWidth="1"/>
    <col min="9452" max="9452" width="16" style="37" customWidth="1"/>
    <col min="9453" max="9699" width="9.140625" style="37"/>
    <col min="9700" max="9700" width="17.5703125" style="37" customWidth="1"/>
    <col min="9701" max="9701" width="44.7109375" style="37" customWidth="1"/>
    <col min="9702" max="9702" width="8.42578125" style="37" customWidth="1"/>
    <col min="9703" max="9703" width="5.7109375" style="37" customWidth="1"/>
    <col min="9704" max="9704" width="2.5703125" style="37" customWidth="1"/>
    <col min="9705" max="9705" width="7.42578125" style="37" customWidth="1"/>
    <col min="9706" max="9706" width="2.85546875" style="37" customWidth="1"/>
    <col min="9707" max="9707" width="12.7109375" style="37" customWidth="1"/>
    <col min="9708" max="9708" width="16" style="37" customWidth="1"/>
    <col min="9709" max="9955" width="9.140625" style="37"/>
    <col min="9956" max="9956" width="17.5703125" style="37" customWidth="1"/>
    <col min="9957" max="9957" width="44.7109375" style="37" customWidth="1"/>
    <col min="9958" max="9958" width="8.42578125" style="37" customWidth="1"/>
    <col min="9959" max="9959" width="5.7109375" style="37" customWidth="1"/>
    <col min="9960" max="9960" width="2.5703125" style="37" customWidth="1"/>
    <col min="9961" max="9961" width="7.42578125" style="37" customWidth="1"/>
    <col min="9962" max="9962" width="2.85546875" style="37" customWidth="1"/>
    <col min="9963" max="9963" width="12.7109375" style="37" customWidth="1"/>
    <col min="9964" max="9964" width="16" style="37" customWidth="1"/>
    <col min="9965" max="10211" width="9.140625" style="37"/>
    <col min="10212" max="10212" width="17.5703125" style="37" customWidth="1"/>
    <col min="10213" max="10213" width="44.7109375" style="37" customWidth="1"/>
    <col min="10214" max="10214" width="8.42578125" style="37" customWidth="1"/>
    <col min="10215" max="10215" width="5.7109375" style="37" customWidth="1"/>
    <col min="10216" max="10216" width="2.5703125" style="37" customWidth="1"/>
    <col min="10217" max="10217" width="7.42578125" style="37" customWidth="1"/>
    <col min="10218" max="10218" width="2.85546875" style="37" customWidth="1"/>
    <col min="10219" max="10219" width="12.7109375" style="37" customWidth="1"/>
    <col min="10220" max="10220" width="16" style="37" customWidth="1"/>
    <col min="10221" max="10467" width="9.140625" style="37"/>
    <col min="10468" max="10468" width="17.5703125" style="37" customWidth="1"/>
    <col min="10469" max="10469" width="44.7109375" style="37" customWidth="1"/>
    <col min="10470" max="10470" width="8.42578125" style="37" customWidth="1"/>
    <col min="10471" max="10471" width="5.7109375" style="37" customWidth="1"/>
    <col min="10472" max="10472" width="2.5703125" style="37" customWidth="1"/>
    <col min="10473" max="10473" width="7.42578125" style="37" customWidth="1"/>
    <col min="10474" max="10474" width="2.85546875" style="37" customWidth="1"/>
    <col min="10475" max="10475" width="12.7109375" style="37" customWidth="1"/>
    <col min="10476" max="10476" width="16" style="37" customWidth="1"/>
    <col min="10477" max="10723" width="9.140625" style="37"/>
    <col min="10724" max="10724" width="17.5703125" style="37" customWidth="1"/>
    <col min="10725" max="10725" width="44.7109375" style="37" customWidth="1"/>
    <col min="10726" max="10726" width="8.42578125" style="37" customWidth="1"/>
    <col min="10727" max="10727" width="5.7109375" style="37" customWidth="1"/>
    <col min="10728" max="10728" width="2.5703125" style="37" customWidth="1"/>
    <col min="10729" max="10729" width="7.42578125" style="37" customWidth="1"/>
    <col min="10730" max="10730" width="2.85546875" style="37" customWidth="1"/>
    <col min="10731" max="10731" width="12.7109375" style="37" customWidth="1"/>
    <col min="10732" max="10732" width="16" style="37" customWidth="1"/>
    <col min="10733" max="10979" width="9.140625" style="37"/>
    <col min="10980" max="10980" width="17.5703125" style="37" customWidth="1"/>
    <col min="10981" max="10981" width="44.7109375" style="37" customWidth="1"/>
    <col min="10982" max="10982" width="8.42578125" style="37" customWidth="1"/>
    <col min="10983" max="10983" width="5.7109375" style="37" customWidth="1"/>
    <col min="10984" max="10984" width="2.5703125" style="37" customWidth="1"/>
    <col min="10985" max="10985" width="7.42578125" style="37" customWidth="1"/>
    <col min="10986" max="10986" width="2.85546875" style="37" customWidth="1"/>
    <col min="10987" max="10987" width="12.7109375" style="37" customWidth="1"/>
    <col min="10988" max="10988" width="16" style="37" customWidth="1"/>
    <col min="10989" max="11235" width="9.140625" style="37"/>
    <col min="11236" max="11236" width="17.5703125" style="37" customWidth="1"/>
    <col min="11237" max="11237" width="44.7109375" style="37" customWidth="1"/>
    <col min="11238" max="11238" width="8.42578125" style="37" customWidth="1"/>
    <col min="11239" max="11239" width="5.7109375" style="37" customWidth="1"/>
    <col min="11240" max="11240" width="2.5703125" style="37" customWidth="1"/>
    <col min="11241" max="11241" width="7.42578125" style="37" customWidth="1"/>
    <col min="11242" max="11242" width="2.85546875" style="37" customWidth="1"/>
    <col min="11243" max="11243" width="12.7109375" style="37" customWidth="1"/>
    <col min="11244" max="11244" width="16" style="37" customWidth="1"/>
    <col min="11245" max="11491" width="9.140625" style="37"/>
    <col min="11492" max="11492" width="17.5703125" style="37" customWidth="1"/>
    <col min="11493" max="11493" width="44.7109375" style="37" customWidth="1"/>
    <col min="11494" max="11494" width="8.42578125" style="37" customWidth="1"/>
    <col min="11495" max="11495" width="5.7109375" style="37" customWidth="1"/>
    <col min="11496" max="11496" width="2.5703125" style="37" customWidth="1"/>
    <col min="11497" max="11497" width="7.42578125" style="37" customWidth="1"/>
    <col min="11498" max="11498" width="2.85546875" style="37" customWidth="1"/>
    <col min="11499" max="11499" width="12.7109375" style="37" customWidth="1"/>
    <col min="11500" max="11500" width="16" style="37" customWidth="1"/>
    <col min="11501" max="11747" width="9.140625" style="37"/>
    <col min="11748" max="11748" width="17.5703125" style="37" customWidth="1"/>
    <col min="11749" max="11749" width="44.7109375" style="37" customWidth="1"/>
    <col min="11750" max="11750" width="8.42578125" style="37" customWidth="1"/>
    <col min="11751" max="11751" width="5.7109375" style="37" customWidth="1"/>
    <col min="11752" max="11752" width="2.5703125" style="37" customWidth="1"/>
    <col min="11753" max="11753" width="7.42578125" style="37" customWidth="1"/>
    <col min="11754" max="11754" width="2.85546875" style="37" customWidth="1"/>
    <col min="11755" max="11755" width="12.7109375" style="37" customWidth="1"/>
    <col min="11756" max="11756" width="16" style="37" customWidth="1"/>
    <col min="11757" max="12003" width="9.140625" style="37"/>
    <col min="12004" max="12004" width="17.5703125" style="37" customWidth="1"/>
    <col min="12005" max="12005" width="44.7109375" style="37" customWidth="1"/>
    <col min="12006" max="12006" width="8.42578125" style="37" customWidth="1"/>
    <col min="12007" max="12007" width="5.7109375" style="37" customWidth="1"/>
    <col min="12008" max="12008" width="2.5703125" style="37" customWidth="1"/>
    <col min="12009" max="12009" width="7.42578125" style="37" customWidth="1"/>
    <col min="12010" max="12010" width="2.85546875" style="37" customWidth="1"/>
    <col min="12011" max="12011" width="12.7109375" style="37" customWidth="1"/>
    <col min="12012" max="12012" width="16" style="37" customWidth="1"/>
    <col min="12013" max="12259" width="9.140625" style="37"/>
    <col min="12260" max="12260" width="17.5703125" style="37" customWidth="1"/>
    <col min="12261" max="12261" width="44.7109375" style="37" customWidth="1"/>
    <col min="12262" max="12262" width="8.42578125" style="37" customWidth="1"/>
    <col min="12263" max="12263" width="5.7109375" style="37" customWidth="1"/>
    <col min="12264" max="12264" width="2.5703125" style="37" customWidth="1"/>
    <col min="12265" max="12265" width="7.42578125" style="37" customWidth="1"/>
    <col min="12266" max="12266" width="2.85546875" style="37" customWidth="1"/>
    <col min="12267" max="12267" width="12.7109375" style="37" customWidth="1"/>
    <col min="12268" max="12268" width="16" style="37" customWidth="1"/>
    <col min="12269" max="12515" width="9.140625" style="37"/>
    <col min="12516" max="12516" width="17.5703125" style="37" customWidth="1"/>
    <col min="12517" max="12517" width="44.7109375" style="37" customWidth="1"/>
    <col min="12518" max="12518" width="8.42578125" style="37" customWidth="1"/>
    <col min="12519" max="12519" width="5.7109375" style="37" customWidth="1"/>
    <col min="12520" max="12520" width="2.5703125" style="37" customWidth="1"/>
    <col min="12521" max="12521" width="7.42578125" style="37" customWidth="1"/>
    <col min="12522" max="12522" width="2.85546875" style="37" customWidth="1"/>
    <col min="12523" max="12523" width="12.7109375" style="37" customWidth="1"/>
    <col min="12524" max="12524" width="16" style="37" customWidth="1"/>
    <col min="12525" max="12771" width="9.140625" style="37"/>
    <col min="12772" max="12772" width="17.5703125" style="37" customWidth="1"/>
    <col min="12773" max="12773" width="44.7109375" style="37" customWidth="1"/>
    <col min="12774" max="12774" width="8.42578125" style="37" customWidth="1"/>
    <col min="12775" max="12775" width="5.7109375" style="37" customWidth="1"/>
    <col min="12776" max="12776" width="2.5703125" style="37" customWidth="1"/>
    <col min="12777" max="12777" width="7.42578125" style="37" customWidth="1"/>
    <col min="12778" max="12778" width="2.85546875" style="37" customWidth="1"/>
    <col min="12779" max="12779" width="12.7109375" style="37" customWidth="1"/>
    <col min="12780" max="12780" width="16" style="37" customWidth="1"/>
    <col min="12781" max="13027" width="9.140625" style="37"/>
    <col min="13028" max="13028" width="17.5703125" style="37" customWidth="1"/>
    <col min="13029" max="13029" width="44.7109375" style="37" customWidth="1"/>
    <col min="13030" max="13030" width="8.42578125" style="37" customWidth="1"/>
    <col min="13031" max="13031" width="5.7109375" style="37" customWidth="1"/>
    <col min="13032" max="13032" width="2.5703125" style="37" customWidth="1"/>
    <col min="13033" max="13033" width="7.42578125" style="37" customWidth="1"/>
    <col min="13034" max="13034" width="2.85546875" style="37" customWidth="1"/>
    <col min="13035" max="13035" width="12.7109375" style="37" customWidth="1"/>
    <col min="13036" max="13036" width="16" style="37" customWidth="1"/>
    <col min="13037" max="13283" width="9.140625" style="37"/>
    <col min="13284" max="13284" width="17.5703125" style="37" customWidth="1"/>
    <col min="13285" max="13285" width="44.7109375" style="37" customWidth="1"/>
    <col min="13286" max="13286" width="8.42578125" style="37" customWidth="1"/>
    <col min="13287" max="13287" width="5.7109375" style="37" customWidth="1"/>
    <col min="13288" max="13288" width="2.5703125" style="37" customWidth="1"/>
    <col min="13289" max="13289" width="7.42578125" style="37" customWidth="1"/>
    <col min="13290" max="13290" width="2.85546875" style="37" customWidth="1"/>
    <col min="13291" max="13291" width="12.7109375" style="37" customWidth="1"/>
    <col min="13292" max="13292" width="16" style="37" customWidth="1"/>
    <col min="13293" max="13539" width="9.140625" style="37"/>
    <col min="13540" max="13540" width="17.5703125" style="37" customWidth="1"/>
    <col min="13541" max="13541" width="44.7109375" style="37" customWidth="1"/>
    <col min="13542" max="13542" width="8.42578125" style="37" customWidth="1"/>
    <col min="13543" max="13543" width="5.7109375" style="37" customWidth="1"/>
    <col min="13544" max="13544" width="2.5703125" style="37" customWidth="1"/>
    <col min="13545" max="13545" width="7.42578125" style="37" customWidth="1"/>
    <col min="13546" max="13546" width="2.85546875" style="37" customWidth="1"/>
    <col min="13547" max="13547" width="12.7109375" style="37" customWidth="1"/>
    <col min="13548" max="13548" width="16" style="37" customWidth="1"/>
    <col min="13549" max="13795" width="9.140625" style="37"/>
    <col min="13796" max="13796" width="17.5703125" style="37" customWidth="1"/>
    <col min="13797" max="13797" width="44.7109375" style="37" customWidth="1"/>
    <col min="13798" max="13798" width="8.42578125" style="37" customWidth="1"/>
    <col min="13799" max="13799" width="5.7109375" style="37" customWidth="1"/>
    <col min="13800" max="13800" width="2.5703125" style="37" customWidth="1"/>
    <col min="13801" max="13801" width="7.42578125" style="37" customWidth="1"/>
    <col min="13802" max="13802" width="2.85546875" style="37" customWidth="1"/>
    <col min="13803" max="13803" width="12.7109375" style="37" customWidth="1"/>
    <col min="13804" max="13804" width="16" style="37" customWidth="1"/>
    <col min="13805" max="14051" width="9.140625" style="37"/>
    <col min="14052" max="14052" width="17.5703125" style="37" customWidth="1"/>
    <col min="14053" max="14053" width="44.7109375" style="37" customWidth="1"/>
    <col min="14054" max="14054" width="8.42578125" style="37" customWidth="1"/>
    <col min="14055" max="14055" width="5.7109375" style="37" customWidth="1"/>
    <col min="14056" max="14056" width="2.5703125" style="37" customWidth="1"/>
    <col min="14057" max="14057" width="7.42578125" style="37" customWidth="1"/>
    <col min="14058" max="14058" width="2.85546875" style="37" customWidth="1"/>
    <col min="14059" max="14059" width="12.7109375" style="37" customWidth="1"/>
    <col min="14060" max="14060" width="16" style="37" customWidth="1"/>
    <col min="14061" max="14307" width="9.140625" style="37"/>
    <col min="14308" max="14308" width="17.5703125" style="37" customWidth="1"/>
    <col min="14309" max="14309" width="44.7109375" style="37" customWidth="1"/>
    <col min="14310" max="14310" width="8.42578125" style="37" customWidth="1"/>
    <col min="14311" max="14311" width="5.7109375" style="37" customWidth="1"/>
    <col min="14312" max="14312" width="2.5703125" style="37" customWidth="1"/>
    <col min="14313" max="14313" width="7.42578125" style="37" customWidth="1"/>
    <col min="14314" max="14314" width="2.85546875" style="37" customWidth="1"/>
    <col min="14315" max="14315" width="12.7109375" style="37" customWidth="1"/>
    <col min="14316" max="14316" width="16" style="37" customWidth="1"/>
    <col min="14317" max="14563" width="9.140625" style="37"/>
    <col min="14564" max="14564" width="17.5703125" style="37" customWidth="1"/>
    <col min="14565" max="14565" width="44.7109375" style="37" customWidth="1"/>
    <col min="14566" max="14566" width="8.42578125" style="37" customWidth="1"/>
    <col min="14567" max="14567" width="5.7109375" style="37" customWidth="1"/>
    <col min="14568" max="14568" width="2.5703125" style="37" customWidth="1"/>
    <col min="14569" max="14569" width="7.42578125" style="37" customWidth="1"/>
    <col min="14570" max="14570" width="2.85546875" style="37" customWidth="1"/>
    <col min="14571" max="14571" width="12.7109375" style="37" customWidth="1"/>
    <col min="14572" max="14572" width="16" style="37" customWidth="1"/>
    <col min="14573" max="14819" width="9.140625" style="37"/>
    <col min="14820" max="14820" width="17.5703125" style="37" customWidth="1"/>
    <col min="14821" max="14821" width="44.7109375" style="37" customWidth="1"/>
    <col min="14822" max="14822" width="8.42578125" style="37" customWidth="1"/>
    <col min="14823" max="14823" width="5.7109375" style="37" customWidth="1"/>
    <col min="14824" max="14824" width="2.5703125" style="37" customWidth="1"/>
    <col min="14825" max="14825" width="7.42578125" style="37" customWidth="1"/>
    <col min="14826" max="14826" width="2.85546875" style="37" customWidth="1"/>
    <col min="14827" max="14827" width="12.7109375" style="37" customWidth="1"/>
    <col min="14828" max="14828" width="16" style="37" customWidth="1"/>
    <col min="14829" max="15075" width="9.140625" style="37"/>
    <col min="15076" max="15076" width="17.5703125" style="37" customWidth="1"/>
    <col min="15077" max="15077" width="44.7109375" style="37" customWidth="1"/>
    <col min="15078" max="15078" width="8.42578125" style="37" customWidth="1"/>
    <col min="15079" max="15079" width="5.7109375" style="37" customWidth="1"/>
    <col min="15080" max="15080" width="2.5703125" style="37" customWidth="1"/>
    <col min="15081" max="15081" width="7.42578125" style="37" customWidth="1"/>
    <col min="15082" max="15082" width="2.85546875" style="37" customWidth="1"/>
    <col min="15083" max="15083" width="12.7109375" style="37" customWidth="1"/>
    <col min="15084" max="15084" width="16" style="37" customWidth="1"/>
    <col min="15085" max="15331" width="9.140625" style="37"/>
    <col min="15332" max="15332" width="17.5703125" style="37" customWidth="1"/>
    <col min="15333" max="15333" width="44.7109375" style="37" customWidth="1"/>
    <col min="15334" max="15334" width="8.42578125" style="37" customWidth="1"/>
    <col min="15335" max="15335" width="5.7109375" style="37" customWidth="1"/>
    <col min="15336" max="15336" width="2.5703125" style="37" customWidth="1"/>
    <col min="15337" max="15337" width="7.42578125" style="37" customWidth="1"/>
    <col min="15338" max="15338" width="2.85546875" style="37" customWidth="1"/>
    <col min="15339" max="15339" width="12.7109375" style="37" customWidth="1"/>
    <col min="15340" max="15340" width="16" style="37" customWidth="1"/>
    <col min="15341" max="15587" width="9.140625" style="37"/>
    <col min="15588" max="15588" width="17.5703125" style="37" customWidth="1"/>
    <col min="15589" max="15589" width="44.7109375" style="37" customWidth="1"/>
    <col min="15590" max="15590" width="8.42578125" style="37" customWidth="1"/>
    <col min="15591" max="15591" width="5.7109375" style="37" customWidth="1"/>
    <col min="15592" max="15592" width="2.5703125" style="37" customWidth="1"/>
    <col min="15593" max="15593" width="7.42578125" style="37" customWidth="1"/>
    <col min="15594" max="15594" width="2.85546875" style="37" customWidth="1"/>
    <col min="15595" max="15595" width="12.7109375" style="37" customWidth="1"/>
    <col min="15596" max="15596" width="16" style="37" customWidth="1"/>
    <col min="15597" max="15843" width="9.140625" style="37"/>
    <col min="15844" max="15844" width="17.5703125" style="37" customWidth="1"/>
    <col min="15845" max="15845" width="44.7109375" style="37" customWidth="1"/>
    <col min="15846" max="15846" width="8.42578125" style="37" customWidth="1"/>
    <col min="15847" max="15847" width="5.7109375" style="37" customWidth="1"/>
    <col min="15848" max="15848" width="2.5703125" style="37" customWidth="1"/>
    <col min="15849" max="15849" width="7.42578125" style="37" customWidth="1"/>
    <col min="15850" max="15850" width="2.85546875" style="37" customWidth="1"/>
    <col min="15851" max="15851" width="12.7109375" style="37" customWidth="1"/>
    <col min="15852" max="15852" width="16" style="37" customWidth="1"/>
    <col min="15853" max="16099" width="9.140625" style="37"/>
    <col min="16100" max="16100" width="17.5703125" style="37" customWidth="1"/>
    <col min="16101" max="16101" width="44.7109375" style="37" customWidth="1"/>
    <col min="16102" max="16102" width="8.42578125" style="37" customWidth="1"/>
    <col min="16103" max="16103" width="5.7109375" style="37" customWidth="1"/>
    <col min="16104" max="16104" width="2.5703125" style="37" customWidth="1"/>
    <col min="16105" max="16105" width="7.42578125" style="37" customWidth="1"/>
    <col min="16106" max="16106" width="2.85546875" style="37" customWidth="1"/>
    <col min="16107" max="16107" width="12.7109375" style="37" customWidth="1"/>
    <col min="16108" max="16108" width="16" style="37" customWidth="1"/>
    <col min="16109" max="16384" width="9.140625" style="37"/>
  </cols>
  <sheetData>
    <row r="1" spans="1:9" ht="13.5">
      <c r="I1" s="38" t="s">
        <v>1</v>
      </c>
    </row>
    <row r="2" spans="1:9" ht="13.5">
      <c r="I2" s="61" t="s">
        <v>436</v>
      </c>
    </row>
    <row r="3" spans="1:9">
      <c r="A3" s="40" t="s">
        <v>49</v>
      </c>
      <c r="B3" s="137" t="s">
        <v>50</v>
      </c>
      <c r="C3" s="138"/>
      <c r="D3" s="138"/>
      <c r="E3" s="138"/>
      <c r="F3" s="138"/>
      <c r="G3" s="138"/>
      <c r="H3" s="138"/>
      <c r="I3" s="138"/>
    </row>
    <row r="4" spans="1:9">
      <c r="A4" s="40" t="s">
        <v>51</v>
      </c>
      <c r="B4" s="137" t="s">
        <v>10</v>
      </c>
      <c r="C4" s="138"/>
      <c r="D4" s="138"/>
      <c r="E4" s="138"/>
      <c r="F4" s="138"/>
      <c r="G4" s="138"/>
      <c r="H4" s="138"/>
      <c r="I4" s="138"/>
    </row>
    <row r="5" spans="1:9">
      <c r="A5" s="40" t="s">
        <v>52</v>
      </c>
      <c r="B5" s="137" t="s">
        <v>53</v>
      </c>
      <c r="C5" s="138"/>
      <c r="D5" s="138"/>
      <c r="E5" s="138"/>
      <c r="F5" s="138"/>
      <c r="G5" s="138"/>
      <c r="H5" s="138"/>
      <c r="I5" s="138"/>
    </row>
    <row r="6" spans="1:9">
      <c r="A6" s="40" t="s">
        <v>54</v>
      </c>
      <c r="B6" s="137" t="s">
        <v>55</v>
      </c>
      <c r="C6" s="138"/>
      <c r="D6" s="138"/>
      <c r="E6" s="138"/>
      <c r="F6" s="138"/>
      <c r="G6" s="138"/>
      <c r="H6" s="138"/>
      <c r="I6" s="138"/>
    </row>
    <row r="7" spans="1:9">
      <c r="A7" s="40" t="s">
        <v>56</v>
      </c>
      <c r="B7" s="137" t="s">
        <v>55</v>
      </c>
      <c r="C7" s="138"/>
      <c r="D7" s="138"/>
      <c r="E7" s="138"/>
      <c r="F7" s="138"/>
      <c r="G7" s="138"/>
      <c r="H7" s="138"/>
      <c r="I7" s="138"/>
    </row>
    <row r="8" spans="1:9">
      <c r="F8" s="115"/>
      <c r="G8" s="115"/>
      <c r="H8" s="115"/>
      <c r="I8" s="115"/>
    </row>
    <row r="10" spans="1:9" ht="13.5" thickBot="1">
      <c r="A10" s="233" t="s">
        <v>437</v>
      </c>
      <c r="B10" s="233"/>
      <c r="C10" s="233"/>
      <c r="D10" s="233"/>
      <c r="E10" s="233"/>
      <c r="F10" s="233"/>
      <c r="G10" s="233"/>
      <c r="H10" s="233"/>
      <c r="I10" s="233"/>
    </row>
    <row r="11" spans="1:9" ht="14.25" thickTop="1" thickBot="1">
      <c r="A11" s="234" t="s">
        <v>438</v>
      </c>
      <c r="B11" s="234"/>
      <c r="C11" s="234"/>
      <c r="D11" s="234"/>
      <c r="E11" s="234"/>
      <c r="F11" s="234"/>
      <c r="G11" s="234"/>
      <c r="H11" s="234"/>
      <c r="I11" s="234"/>
    </row>
    <row r="12" spans="1:9" ht="13.5" thickTop="1">
      <c r="A12" s="77"/>
      <c r="B12" s="77"/>
      <c r="C12" s="77"/>
      <c r="D12" s="77"/>
      <c r="E12" s="77"/>
      <c r="F12" s="77"/>
      <c r="G12" s="77"/>
      <c r="H12" s="77"/>
    </row>
    <row r="13" spans="1:9">
      <c r="B13" s="185" t="s">
        <v>645</v>
      </c>
      <c r="C13" s="185"/>
      <c r="D13" s="185"/>
      <c r="E13" s="185"/>
      <c r="F13" s="185"/>
      <c r="G13" s="185"/>
      <c r="H13" s="185"/>
    </row>
    <row r="15" spans="1:9">
      <c r="I15" s="78" t="s">
        <v>439</v>
      </c>
    </row>
    <row r="16" spans="1:9" ht="12.75" customHeight="1">
      <c r="A16" s="146" t="s">
        <v>440</v>
      </c>
      <c r="B16" s="187" t="s">
        <v>441</v>
      </c>
      <c r="C16" s="235" t="s">
        <v>61</v>
      </c>
      <c r="D16" s="187" t="s">
        <v>442</v>
      </c>
      <c r="E16" s="187" t="s">
        <v>443</v>
      </c>
      <c r="F16" s="187"/>
      <c r="G16" s="187"/>
      <c r="H16" s="187" t="s">
        <v>228</v>
      </c>
      <c r="I16" s="187"/>
    </row>
    <row r="17" spans="1:9" ht="12.75" customHeight="1">
      <c r="A17" s="193"/>
      <c r="B17" s="187"/>
      <c r="C17" s="235"/>
      <c r="D17" s="187"/>
      <c r="E17" s="187"/>
      <c r="F17" s="187"/>
      <c r="G17" s="187"/>
      <c r="H17" s="187"/>
      <c r="I17" s="187"/>
    </row>
    <row r="18" spans="1:9">
      <c r="A18" s="193"/>
      <c r="B18" s="187"/>
      <c r="C18" s="235"/>
      <c r="D18" s="187"/>
      <c r="E18" s="187"/>
      <c r="F18" s="187"/>
      <c r="G18" s="187"/>
      <c r="H18" s="187"/>
      <c r="I18" s="187"/>
    </row>
    <row r="19" spans="1:9" ht="25.5" customHeight="1">
      <c r="A19" s="193"/>
      <c r="B19" s="187"/>
      <c r="C19" s="235"/>
      <c r="D19" s="187"/>
      <c r="E19" s="187"/>
      <c r="F19" s="187"/>
      <c r="G19" s="187"/>
      <c r="H19" s="187" t="s">
        <v>444</v>
      </c>
      <c r="I19" s="187" t="s">
        <v>633</v>
      </c>
    </row>
    <row r="20" spans="1:9">
      <c r="A20" s="194"/>
      <c r="B20" s="187"/>
      <c r="C20" s="235"/>
      <c r="D20" s="187"/>
      <c r="E20" s="187"/>
      <c r="F20" s="187"/>
      <c r="G20" s="187"/>
      <c r="H20" s="187"/>
      <c r="I20" s="187"/>
    </row>
    <row r="21" spans="1:9">
      <c r="A21" s="113">
        <v>1</v>
      </c>
      <c r="B21" s="113">
        <v>2</v>
      </c>
      <c r="C21" s="113">
        <v>3</v>
      </c>
      <c r="D21" s="113">
        <v>4</v>
      </c>
      <c r="E21" s="143">
        <v>5</v>
      </c>
      <c r="F21" s="143"/>
      <c r="G21" s="143"/>
      <c r="H21" s="113">
        <v>6</v>
      </c>
      <c r="I21" s="113">
        <v>7</v>
      </c>
    </row>
    <row r="22" spans="1:9" ht="27" customHeight="1">
      <c r="A22" s="113"/>
      <c r="B22" s="79" t="s">
        <v>445</v>
      </c>
      <c r="C22" s="113"/>
      <c r="D22" s="113"/>
      <c r="E22" s="143"/>
      <c r="F22" s="143"/>
      <c r="G22" s="143"/>
      <c r="H22" s="113"/>
      <c r="I22" s="113"/>
    </row>
    <row r="23" spans="1:9" ht="15" customHeight="1">
      <c r="A23" s="113" t="s">
        <v>446</v>
      </c>
      <c r="B23" s="72" t="s">
        <v>447</v>
      </c>
      <c r="C23" s="113"/>
      <c r="D23" s="113"/>
      <c r="E23" s="113">
        <v>4</v>
      </c>
      <c r="F23" s="113">
        <v>0</v>
      </c>
      <c r="G23" s="113">
        <v>1</v>
      </c>
      <c r="H23" s="124">
        <v>1573781</v>
      </c>
      <c r="I23" s="126">
        <v>229581</v>
      </c>
    </row>
    <row r="24" spans="1:9" ht="13.5" customHeight="1">
      <c r="A24" s="113"/>
      <c r="B24" s="114" t="s">
        <v>448</v>
      </c>
      <c r="C24" s="113"/>
      <c r="D24" s="113"/>
      <c r="E24" s="113"/>
      <c r="F24" s="113"/>
      <c r="G24" s="113"/>
      <c r="H24" s="124"/>
      <c r="I24" s="126"/>
    </row>
    <row r="25" spans="1:9" ht="26.25" customHeight="1">
      <c r="A25" s="113" t="s">
        <v>449</v>
      </c>
      <c r="B25" s="114" t="s">
        <v>450</v>
      </c>
      <c r="C25" s="113"/>
      <c r="D25" s="113" t="s">
        <v>451</v>
      </c>
      <c r="E25" s="113"/>
      <c r="F25" s="113"/>
      <c r="G25" s="113"/>
      <c r="H25" s="124">
        <v>0</v>
      </c>
      <c r="I25" s="126">
        <v>0</v>
      </c>
    </row>
    <row r="26" spans="1:9" ht="15.75" customHeight="1">
      <c r="A26" s="113" t="s">
        <v>452</v>
      </c>
      <c r="B26" s="114" t="s">
        <v>453</v>
      </c>
      <c r="C26" s="113"/>
      <c r="D26" s="113" t="s">
        <v>454</v>
      </c>
      <c r="E26" s="113"/>
      <c r="F26" s="113"/>
      <c r="G26" s="113"/>
      <c r="H26" s="124">
        <v>0</v>
      </c>
      <c r="I26" s="126">
        <v>0</v>
      </c>
    </row>
    <row r="27" spans="1:9" ht="27" customHeight="1">
      <c r="A27" s="113" t="s">
        <v>455</v>
      </c>
      <c r="B27" s="114" t="s">
        <v>456</v>
      </c>
      <c r="C27" s="113"/>
      <c r="D27" s="113" t="s">
        <v>451</v>
      </c>
      <c r="E27" s="113"/>
      <c r="F27" s="113"/>
      <c r="G27" s="113"/>
      <c r="H27" s="124">
        <v>7944888</v>
      </c>
      <c r="I27" s="126">
        <v>5980771</v>
      </c>
    </row>
    <row r="28" spans="1:9" ht="15.75" customHeight="1">
      <c r="A28" s="113" t="s">
        <v>457</v>
      </c>
      <c r="B28" s="114" t="s">
        <v>458</v>
      </c>
      <c r="C28" s="113"/>
      <c r="D28" s="113" t="s">
        <v>454</v>
      </c>
      <c r="E28" s="113"/>
      <c r="F28" s="113"/>
      <c r="G28" s="113"/>
      <c r="H28" s="124">
        <v>870</v>
      </c>
      <c r="I28" s="126">
        <v>-2302</v>
      </c>
    </row>
    <row r="29" spans="1:9" ht="15.75" customHeight="1">
      <c r="A29" s="113" t="s">
        <v>459</v>
      </c>
      <c r="B29" s="114" t="s">
        <v>460</v>
      </c>
      <c r="C29" s="113"/>
      <c r="D29" s="113" t="s">
        <v>454</v>
      </c>
      <c r="E29" s="113"/>
      <c r="F29" s="113"/>
      <c r="G29" s="113"/>
      <c r="H29" s="124">
        <v>0</v>
      </c>
      <c r="I29" s="126">
        <v>0</v>
      </c>
    </row>
    <row r="30" spans="1:9" ht="13.5" customHeight="1">
      <c r="A30" s="113" t="s">
        <v>461</v>
      </c>
      <c r="B30" s="114" t="s">
        <v>462</v>
      </c>
      <c r="C30" s="113"/>
      <c r="D30" s="113" t="s">
        <v>454</v>
      </c>
      <c r="E30" s="113"/>
      <c r="F30" s="113"/>
      <c r="G30" s="113"/>
      <c r="H30" s="124">
        <v>0</v>
      </c>
      <c r="I30" s="126">
        <v>0</v>
      </c>
    </row>
    <row r="31" spans="1:9" ht="26.25" customHeight="1">
      <c r="A31" s="113" t="s">
        <v>463</v>
      </c>
      <c r="B31" s="114" t="s">
        <v>464</v>
      </c>
      <c r="C31" s="113"/>
      <c r="D31" s="113" t="s">
        <v>454</v>
      </c>
      <c r="E31" s="113"/>
      <c r="F31" s="113"/>
      <c r="G31" s="113"/>
      <c r="H31" s="124">
        <v>0</v>
      </c>
      <c r="I31" s="126">
        <v>0</v>
      </c>
    </row>
    <row r="32" spans="1:9" ht="15.75" customHeight="1">
      <c r="A32" s="74" t="s">
        <v>465</v>
      </c>
      <c r="B32" s="72" t="s">
        <v>466</v>
      </c>
      <c r="C32" s="113"/>
      <c r="D32" s="113"/>
      <c r="E32" s="113">
        <v>4</v>
      </c>
      <c r="F32" s="113">
        <v>0</v>
      </c>
      <c r="G32" s="113">
        <v>2</v>
      </c>
      <c r="H32" s="124">
        <v>7945758</v>
      </c>
      <c r="I32" s="126">
        <v>5978469</v>
      </c>
    </row>
    <row r="33" spans="1:9" ht="12.75" customHeight="1">
      <c r="A33" s="113" t="s">
        <v>467</v>
      </c>
      <c r="B33" s="114" t="s">
        <v>468</v>
      </c>
      <c r="C33" s="113"/>
      <c r="D33" s="113" t="s">
        <v>454</v>
      </c>
      <c r="E33" s="113"/>
      <c r="F33" s="113"/>
      <c r="G33" s="113"/>
      <c r="H33" s="124">
        <v>-4025151</v>
      </c>
      <c r="I33" s="126">
        <v>-4058396</v>
      </c>
    </row>
    <row r="34" spans="1:9" ht="13.5" customHeight="1">
      <c r="A34" s="113" t="s">
        <v>469</v>
      </c>
      <c r="B34" s="114" t="s">
        <v>470</v>
      </c>
      <c r="C34" s="113"/>
      <c r="D34" s="113" t="s">
        <v>454</v>
      </c>
      <c r="E34" s="113"/>
      <c r="F34" s="113"/>
      <c r="G34" s="113"/>
      <c r="H34" s="124">
        <v>2599403</v>
      </c>
      <c r="I34" s="126">
        <v>34489991</v>
      </c>
    </row>
    <row r="35" spans="1:9" ht="14.25" customHeight="1">
      <c r="A35" s="113" t="s">
        <v>471</v>
      </c>
      <c r="B35" s="114" t="s">
        <v>472</v>
      </c>
      <c r="C35" s="113"/>
      <c r="D35" s="113" t="s">
        <v>454</v>
      </c>
      <c r="E35" s="113"/>
      <c r="F35" s="113"/>
      <c r="G35" s="113"/>
      <c r="H35" s="124">
        <v>100925</v>
      </c>
      <c r="I35" s="126">
        <v>1244545</v>
      </c>
    </row>
    <row r="36" spans="1:9" ht="14.25" customHeight="1">
      <c r="A36" s="113" t="s">
        <v>473</v>
      </c>
      <c r="B36" s="114" t="s">
        <v>474</v>
      </c>
      <c r="C36" s="113"/>
      <c r="D36" s="113" t="s">
        <v>454</v>
      </c>
      <c r="E36" s="113"/>
      <c r="F36" s="113"/>
      <c r="G36" s="113"/>
      <c r="H36" s="124">
        <v>349016</v>
      </c>
      <c r="I36" s="126">
        <v>107595</v>
      </c>
    </row>
    <row r="37" spans="1:9" ht="14.25" customHeight="1">
      <c r="A37" s="113" t="s">
        <v>475</v>
      </c>
      <c r="B37" s="114" t="s">
        <v>476</v>
      </c>
      <c r="C37" s="113"/>
      <c r="D37" s="113" t="s">
        <v>454</v>
      </c>
      <c r="E37" s="113"/>
      <c r="F37" s="113"/>
      <c r="G37" s="113"/>
      <c r="H37" s="124">
        <v>-2655959</v>
      </c>
      <c r="I37" s="126">
        <v>-261057</v>
      </c>
    </row>
    <row r="38" spans="1:9" ht="13.5" customHeight="1">
      <c r="A38" s="113" t="s">
        <v>477</v>
      </c>
      <c r="B38" s="114" t="s">
        <v>478</v>
      </c>
      <c r="C38" s="113"/>
      <c r="D38" s="113" t="s">
        <v>454</v>
      </c>
      <c r="E38" s="113"/>
      <c r="F38" s="113"/>
      <c r="G38" s="113"/>
      <c r="H38" s="124">
        <v>-780932</v>
      </c>
      <c r="I38" s="126">
        <v>-10562355</v>
      </c>
    </row>
    <row r="39" spans="1:9" ht="15" customHeight="1">
      <c r="A39" s="113" t="s">
        <v>479</v>
      </c>
      <c r="B39" s="114" t="s">
        <v>480</v>
      </c>
      <c r="C39" s="113"/>
      <c r="D39" s="113" t="s">
        <v>454</v>
      </c>
      <c r="E39" s="113"/>
      <c r="F39" s="113"/>
      <c r="G39" s="113"/>
      <c r="H39" s="124">
        <v>-3269003</v>
      </c>
      <c r="I39" s="126">
        <v>-6937778</v>
      </c>
    </row>
    <row r="40" spans="1:9" ht="15.75" customHeight="1">
      <c r="A40" s="74" t="s">
        <v>481</v>
      </c>
      <c r="B40" s="72" t="s">
        <v>482</v>
      </c>
      <c r="C40" s="113"/>
      <c r="D40" s="113"/>
      <c r="E40" s="113">
        <v>4</v>
      </c>
      <c r="F40" s="113">
        <v>0</v>
      </c>
      <c r="G40" s="113">
        <v>3</v>
      </c>
      <c r="H40" s="124">
        <v>-7681701</v>
      </c>
      <c r="I40" s="126">
        <v>14022545</v>
      </c>
    </row>
    <row r="41" spans="1:9" ht="15.75" customHeight="1">
      <c r="A41" s="74" t="s">
        <v>483</v>
      </c>
      <c r="B41" s="72" t="s">
        <v>484</v>
      </c>
      <c r="C41" s="113"/>
      <c r="D41" s="113"/>
      <c r="E41" s="113">
        <v>4</v>
      </c>
      <c r="F41" s="113">
        <v>0</v>
      </c>
      <c r="G41" s="113">
        <v>4</v>
      </c>
      <c r="H41" s="124">
        <v>1837838</v>
      </c>
      <c r="I41" s="126">
        <v>20230595</v>
      </c>
    </row>
    <row r="42" spans="1:9" ht="15" customHeight="1">
      <c r="A42" s="113"/>
      <c r="B42" s="114" t="s">
        <v>485</v>
      </c>
      <c r="C42" s="113"/>
      <c r="D42" s="113"/>
      <c r="E42" s="113"/>
      <c r="F42" s="113"/>
      <c r="G42" s="113"/>
      <c r="H42" s="124"/>
      <c r="I42" s="126"/>
    </row>
    <row r="43" spans="1:9" ht="15" customHeight="1">
      <c r="A43" s="74" t="s">
        <v>486</v>
      </c>
      <c r="B43" s="72" t="s">
        <v>487</v>
      </c>
      <c r="C43" s="113"/>
      <c r="D43" s="113"/>
      <c r="E43" s="113">
        <v>4</v>
      </c>
      <c r="F43" s="113">
        <v>0</v>
      </c>
      <c r="G43" s="113">
        <v>5</v>
      </c>
      <c r="H43" s="124">
        <v>1008410</v>
      </c>
      <c r="I43" s="126">
        <v>1110594</v>
      </c>
    </row>
    <row r="44" spans="1:9" ht="17.25" customHeight="1">
      <c r="A44" s="113" t="s">
        <v>488</v>
      </c>
      <c r="B44" s="114" t="s">
        <v>489</v>
      </c>
      <c r="C44" s="113"/>
      <c r="D44" s="113" t="s">
        <v>451</v>
      </c>
      <c r="E44" s="113">
        <v>4</v>
      </c>
      <c r="F44" s="113">
        <v>0</v>
      </c>
      <c r="G44" s="113">
        <v>6</v>
      </c>
      <c r="H44" s="124">
        <v>0</v>
      </c>
      <c r="I44" s="126">
        <v>0</v>
      </c>
    </row>
    <row r="45" spans="1:9" ht="15.75" customHeight="1">
      <c r="A45" s="113" t="s">
        <v>490</v>
      </c>
      <c r="B45" s="114" t="s">
        <v>491</v>
      </c>
      <c r="C45" s="113"/>
      <c r="D45" s="113" t="s">
        <v>451</v>
      </c>
      <c r="E45" s="113">
        <v>4</v>
      </c>
      <c r="F45" s="113">
        <v>0</v>
      </c>
      <c r="G45" s="113">
        <v>7</v>
      </c>
      <c r="H45" s="124">
        <v>0</v>
      </c>
      <c r="I45" s="126">
        <v>0</v>
      </c>
    </row>
    <row r="46" spans="1:9" ht="15" customHeight="1">
      <c r="A46" s="113" t="s">
        <v>492</v>
      </c>
      <c r="B46" s="114" t="s">
        <v>493</v>
      </c>
      <c r="C46" s="113"/>
      <c r="D46" s="113" t="s">
        <v>451</v>
      </c>
      <c r="E46" s="113">
        <v>4</v>
      </c>
      <c r="F46" s="113">
        <v>0</v>
      </c>
      <c r="G46" s="113">
        <v>8</v>
      </c>
      <c r="H46" s="124">
        <v>0</v>
      </c>
      <c r="I46" s="126">
        <v>0</v>
      </c>
    </row>
    <row r="47" spans="1:9" ht="12.75" customHeight="1">
      <c r="A47" s="113" t="s">
        <v>494</v>
      </c>
      <c r="B47" s="114" t="s">
        <v>495</v>
      </c>
      <c r="C47" s="113"/>
      <c r="D47" s="113" t="s">
        <v>451</v>
      </c>
      <c r="E47" s="113">
        <v>4</v>
      </c>
      <c r="F47" s="113">
        <v>0</v>
      </c>
      <c r="G47" s="113">
        <v>9</v>
      </c>
      <c r="H47" s="124">
        <v>0</v>
      </c>
      <c r="I47" s="126">
        <v>0</v>
      </c>
    </row>
    <row r="48" spans="1:9" ht="12.75" customHeight="1">
      <c r="A48" s="113" t="s">
        <v>496</v>
      </c>
      <c r="B48" s="114" t="s">
        <v>497</v>
      </c>
      <c r="C48" s="113"/>
      <c r="D48" s="113" t="s">
        <v>451</v>
      </c>
      <c r="E48" s="113">
        <v>4</v>
      </c>
      <c r="F48" s="113">
        <v>1</v>
      </c>
      <c r="G48" s="113">
        <v>0</v>
      </c>
      <c r="H48" s="124">
        <v>0</v>
      </c>
      <c r="I48" s="126">
        <v>0</v>
      </c>
    </row>
    <row r="49" spans="1:9" ht="13.5" customHeight="1">
      <c r="A49" s="113" t="s">
        <v>498</v>
      </c>
      <c r="B49" s="114" t="s">
        <v>499</v>
      </c>
      <c r="C49" s="113"/>
      <c r="D49" s="113" t="s">
        <v>451</v>
      </c>
      <c r="E49" s="113">
        <v>4</v>
      </c>
      <c r="F49" s="113">
        <v>1</v>
      </c>
      <c r="G49" s="113">
        <v>1</v>
      </c>
      <c r="H49" s="124">
        <v>1008410</v>
      </c>
      <c r="I49" s="126">
        <v>1110594</v>
      </c>
    </row>
    <row r="50" spans="1:9" ht="15.75" customHeight="1">
      <c r="A50" s="74" t="s">
        <v>500</v>
      </c>
      <c r="B50" s="72" t="s">
        <v>501</v>
      </c>
      <c r="C50" s="113"/>
      <c r="D50" s="113"/>
      <c r="E50" s="113">
        <v>4</v>
      </c>
      <c r="F50" s="113">
        <v>1</v>
      </c>
      <c r="G50" s="113">
        <v>2</v>
      </c>
      <c r="H50" s="124">
        <v>435200</v>
      </c>
      <c r="I50" s="126">
        <v>5439154</v>
      </c>
    </row>
    <row r="51" spans="1:9" ht="15" customHeight="1">
      <c r="A51" s="113" t="s">
        <v>502</v>
      </c>
      <c r="B51" s="114" t="s">
        <v>503</v>
      </c>
      <c r="C51" s="113"/>
      <c r="D51" s="113" t="s">
        <v>504</v>
      </c>
      <c r="E51" s="113">
        <v>4</v>
      </c>
      <c r="F51" s="113">
        <v>1</v>
      </c>
      <c r="G51" s="113">
        <v>3</v>
      </c>
      <c r="H51" s="124">
        <v>0</v>
      </c>
      <c r="I51" s="126">
        <v>0</v>
      </c>
    </row>
    <row r="52" spans="1:9" ht="13.5" customHeight="1">
      <c r="A52" s="113" t="s">
        <v>505</v>
      </c>
      <c r="B52" s="114" t="s">
        <v>506</v>
      </c>
      <c r="C52" s="113"/>
      <c r="D52" s="113" t="s">
        <v>504</v>
      </c>
      <c r="E52" s="113">
        <v>4</v>
      </c>
      <c r="F52" s="113">
        <v>1</v>
      </c>
      <c r="G52" s="113">
        <v>4</v>
      </c>
      <c r="H52" s="124">
        <v>0</v>
      </c>
      <c r="I52" s="126">
        <v>0</v>
      </c>
    </row>
    <row r="53" spans="1:9" ht="14.25" customHeight="1">
      <c r="A53" s="113" t="s">
        <v>507</v>
      </c>
      <c r="B53" s="114" t="s">
        <v>508</v>
      </c>
      <c r="C53" s="113"/>
      <c r="D53" s="113" t="s">
        <v>504</v>
      </c>
      <c r="E53" s="113">
        <v>4</v>
      </c>
      <c r="F53" s="113">
        <v>1</v>
      </c>
      <c r="G53" s="113">
        <v>5</v>
      </c>
      <c r="H53" s="124">
        <v>0</v>
      </c>
      <c r="I53" s="126">
        <v>5439154</v>
      </c>
    </row>
    <row r="54" spans="1:9" ht="16.5" customHeight="1">
      <c r="A54" s="113" t="s">
        <v>509</v>
      </c>
      <c r="B54" s="114" t="s">
        <v>510</v>
      </c>
      <c r="C54" s="113"/>
      <c r="D54" s="113" t="s">
        <v>504</v>
      </c>
      <c r="E54" s="113">
        <v>4</v>
      </c>
      <c r="F54" s="113">
        <v>1</v>
      </c>
      <c r="G54" s="113">
        <v>6</v>
      </c>
      <c r="H54" s="124">
        <v>435200</v>
      </c>
      <c r="I54" s="126">
        <v>0</v>
      </c>
    </row>
    <row r="55" spans="1:9" ht="15.75" customHeight="1">
      <c r="A55" s="74">
        <v>31</v>
      </c>
      <c r="B55" s="72" t="s">
        <v>511</v>
      </c>
      <c r="C55" s="113"/>
      <c r="D55" s="113"/>
      <c r="E55" s="113">
        <v>4</v>
      </c>
      <c r="F55" s="113">
        <v>1</v>
      </c>
      <c r="G55" s="113">
        <v>7</v>
      </c>
      <c r="H55" s="124">
        <v>573210</v>
      </c>
      <c r="I55" s="126">
        <v>0</v>
      </c>
    </row>
    <row r="56" spans="1:9" ht="14.25" customHeight="1">
      <c r="A56" s="74" t="s">
        <v>512</v>
      </c>
      <c r="B56" s="72" t="s">
        <v>513</v>
      </c>
      <c r="C56" s="113"/>
      <c r="D56" s="113"/>
      <c r="E56" s="113">
        <v>4</v>
      </c>
      <c r="F56" s="113">
        <v>1</v>
      </c>
      <c r="G56" s="113">
        <v>8</v>
      </c>
      <c r="H56" s="124">
        <v>0</v>
      </c>
      <c r="I56" s="126">
        <v>4328560</v>
      </c>
    </row>
    <row r="57" spans="1:9" ht="27" customHeight="1">
      <c r="A57" s="113"/>
      <c r="B57" s="114" t="s">
        <v>514</v>
      </c>
      <c r="C57" s="113"/>
      <c r="D57" s="113"/>
      <c r="E57" s="113"/>
      <c r="F57" s="113"/>
      <c r="G57" s="113"/>
      <c r="H57" s="124"/>
      <c r="I57" s="126"/>
    </row>
    <row r="58" spans="1:9" ht="14.25" customHeight="1">
      <c r="A58" s="74" t="s">
        <v>515</v>
      </c>
      <c r="B58" s="72" t="s">
        <v>516</v>
      </c>
      <c r="C58" s="113"/>
      <c r="D58" s="113"/>
      <c r="E58" s="113">
        <v>4</v>
      </c>
      <c r="F58" s="113">
        <v>1</v>
      </c>
      <c r="G58" s="113">
        <v>9</v>
      </c>
      <c r="H58" s="124">
        <v>55383688</v>
      </c>
      <c r="I58" s="126">
        <v>52865955</v>
      </c>
    </row>
    <row r="59" spans="1:9" ht="13.5" customHeight="1">
      <c r="A59" s="113" t="s">
        <v>517</v>
      </c>
      <c r="B59" s="114" t="s">
        <v>518</v>
      </c>
      <c r="C59" s="113"/>
      <c r="D59" s="113" t="s">
        <v>451</v>
      </c>
      <c r="E59" s="113">
        <v>4</v>
      </c>
      <c r="F59" s="113">
        <v>2</v>
      </c>
      <c r="G59" s="113">
        <v>0</v>
      </c>
      <c r="H59" s="124">
        <v>0</v>
      </c>
      <c r="I59" s="126">
        <v>0</v>
      </c>
    </row>
    <row r="60" spans="1:9" ht="12.75" customHeight="1">
      <c r="A60" s="113" t="s">
        <v>519</v>
      </c>
      <c r="B60" s="114" t="s">
        <v>520</v>
      </c>
      <c r="C60" s="113"/>
      <c r="D60" s="113" t="s">
        <v>451</v>
      </c>
      <c r="E60" s="113">
        <v>4</v>
      </c>
      <c r="F60" s="113">
        <v>2</v>
      </c>
      <c r="G60" s="113">
        <v>1</v>
      </c>
      <c r="H60" s="124">
        <v>0</v>
      </c>
      <c r="I60" s="126">
        <v>65314</v>
      </c>
    </row>
    <row r="61" spans="1:9" ht="12.75" customHeight="1">
      <c r="A61" s="113" t="s">
        <v>521</v>
      </c>
      <c r="B61" s="114" t="s">
        <v>522</v>
      </c>
      <c r="C61" s="113"/>
      <c r="D61" s="113" t="s">
        <v>451</v>
      </c>
      <c r="E61" s="113">
        <v>4</v>
      </c>
      <c r="F61" s="113">
        <v>2</v>
      </c>
      <c r="G61" s="113">
        <v>2</v>
      </c>
      <c r="H61" s="124">
        <v>54400000</v>
      </c>
      <c r="I61" s="126">
        <v>52800641</v>
      </c>
    </row>
    <row r="62" spans="1:9" ht="27.75" customHeight="1">
      <c r="A62" s="113" t="s">
        <v>523</v>
      </c>
      <c r="B62" s="114" t="s">
        <v>524</v>
      </c>
      <c r="C62" s="113"/>
      <c r="D62" s="113" t="s">
        <v>451</v>
      </c>
      <c r="E62" s="113">
        <v>4</v>
      </c>
      <c r="F62" s="113">
        <v>2</v>
      </c>
      <c r="G62" s="113">
        <v>3</v>
      </c>
      <c r="H62" s="124">
        <v>983688</v>
      </c>
      <c r="I62" s="126">
        <v>0</v>
      </c>
    </row>
    <row r="63" spans="1:9" ht="14.25" customHeight="1">
      <c r="A63" s="74" t="s">
        <v>525</v>
      </c>
      <c r="B63" s="72" t="s">
        <v>526</v>
      </c>
      <c r="C63" s="113"/>
      <c r="D63" s="113"/>
      <c r="E63" s="113">
        <v>4</v>
      </c>
      <c r="F63" s="113">
        <v>2</v>
      </c>
      <c r="G63" s="113">
        <v>4</v>
      </c>
      <c r="H63" s="124">
        <v>70439424</v>
      </c>
      <c r="I63" s="126">
        <v>64466405</v>
      </c>
    </row>
    <row r="64" spans="1:9" ht="12.75" customHeight="1">
      <c r="A64" s="113" t="s">
        <v>527</v>
      </c>
      <c r="B64" s="114" t="s">
        <v>528</v>
      </c>
      <c r="C64" s="113"/>
      <c r="D64" s="113" t="s">
        <v>504</v>
      </c>
      <c r="E64" s="113">
        <v>4</v>
      </c>
      <c r="F64" s="113">
        <v>2</v>
      </c>
      <c r="G64" s="113">
        <v>5</v>
      </c>
      <c r="H64" s="124">
        <v>0</v>
      </c>
      <c r="I64" s="126">
        <v>0</v>
      </c>
    </row>
    <row r="65" spans="1:9" ht="15.75" customHeight="1">
      <c r="A65" s="113" t="s">
        <v>529</v>
      </c>
      <c r="B65" s="114" t="s">
        <v>530</v>
      </c>
      <c r="C65" s="113"/>
      <c r="D65" s="113" t="s">
        <v>504</v>
      </c>
      <c r="E65" s="113">
        <v>4</v>
      </c>
      <c r="F65" s="113">
        <v>2</v>
      </c>
      <c r="G65" s="113">
        <v>6</v>
      </c>
      <c r="H65" s="124">
        <v>4525037</v>
      </c>
      <c r="I65" s="126">
        <v>9291299</v>
      </c>
    </row>
    <row r="66" spans="1:9" ht="14.25" customHeight="1">
      <c r="A66" s="113" t="s">
        <v>531</v>
      </c>
      <c r="B66" s="114" t="s">
        <v>532</v>
      </c>
      <c r="C66" s="113"/>
      <c r="D66" s="113" t="s">
        <v>504</v>
      </c>
      <c r="E66" s="113">
        <v>4</v>
      </c>
      <c r="F66" s="113">
        <v>2</v>
      </c>
      <c r="G66" s="113">
        <v>7</v>
      </c>
      <c r="H66" s="124">
        <v>64080584</v>
      </c>
      <c r="I66" s="126">
        <v>48711054</v>
      </c>
    </row>
    <row r="67" spans="1:9" ht="12" customHeight="1">
      <c r="A67" s="113" t="s">
        <v>533</v>
      </c>
      <c r="B67" s="114" t="s">
        <v>534</v>
      </c>
      <c r="C67" s="113"/>
      <c r="D67" s="113" t="s">
        <v>504</v>
      </c>
      <c r="E67" s="113">
        <v>4</v>
      </c>
      <c r="F67" s="113">
        <v>2</v>
      </c>
      <c r="G67" s="113">
        <v>8</v>
      </c>
      <c r="H67" s="124">
        <v>618475</v>
      </c>
      <c r="I67" s="126">
        <v>778063</v>
      </c>
    </row>
    <row r="68" spans="1:9" ht="13.5" customHeight="1">
      <c r="A68" s="113" t="s">
        <v>535</v>
      </c>
      <c r="B68" s="114" t="s">
        <v>536</v>
      </c>
      <c r="C68" s="113"/>
      <c r="D68" s="113" t="s">
        <v>504</v>
      </c>
      <c r="E68" s="113">
        <v>4</v>
      </c>
      <c r="F68" s="113">
        <v>2</v>
      </c>
      <c r="G68" s="113">
        <v>9</v>
      </c>
      <c r="H68" s="124">
        <v>1215328</v>
      </c>
      <c r="I68" s="126">
        <v>1816321</v>
      </c>
    </row>
    <row r="69" spans="1:9" ht="27" customHeight="1">
      <c r="A69" s="113" t="s">
        <v>537</v>
      </c>
      <c r="B69" s="114" t="s">
        <v>538</v>
      </c>
      <c r="C69" s="113"/>
      <c r="D69" s="113" t="s">
        <v>504</v>
      </c>
      <c r="E69" s="113">
        <v>4</v>
      </c>
      <c r="F69" s="113">
        <v>3</v>
      </c>
      <c r="G69" s="113">
        <v>0</v>
      </c>
      <c r="H69" s="124">
        <v>0</v>
      </c>
      <c r="I69" s="126">
        <v>3869668</v>
      </c>
    </row>
    <row r="70" spans="1:9" ht="14.25" customHeight="1">
      <c r="A70" s="74" t="s">
        <v>539</v>
      </c>
      <c r="B70" s="72" t="s">
        <v>540</v>
      </c>
      <c r="C70" s="113"/>
      <c r="D70" s="113"/>
      <c r="E70" s="113">
        <v>4</v>
      </c>
      <c r="F70" s="113">
        <v>3</v>
      </c>
      <c r="G70" s="113">
        <v>1</v>
      </c>
      <c r="H70" s="124">
        <v>0</v>
      </c>
      <c r="I70" s="126">
        <v>0</v>
      </c>
    </row>
    <row r="71" spans="1:9" ht="14.25" customHeight="1">
      <c r="A71" s="74" t="s">
        <v>541</v>
      </c>
      <c r="B71" s="72" t="s">
        <v>542</v>
      </c>
      <c r="C71" s="113"/>
      <c r="D71" s="113"/>
      <c r="E71" s="113">
        <v>4</v>
      </c>
      <c r="F71" s="113">
        <v>3</v>
      </c>
      <c r="G71" s="113">
        <v>2</v>
      </c>
      <c r="H71" s="124">
        <v>15055736</v>
      </c>
      <c r="I71" s="126">
        <v>11600450</v>
      </c>
    </row>
    <row r="72" spans="1:9" ht="13.5" customHeight="1">
      <c r="A72" s="74" t="s">
        <v>543</v>
      </c>
      <c r="B72" s="114" t="s">
        <v>544</v>
      </c>
      <c r="C72" s="113"/>
      <c r="D72" s="113"/>
      <c r="E72" s="113">
        <v>4</v>
      </c>
      <c r="F72" s="113">
        <v>3</v>
      </c>
      <c r="G72" s="113">
        <v>3</v>
      </c>
      <c r="H72" s="124">
        <v>2411048</v>
      </c>
      <c r="I72" s="126">
        <v>20230595</v>
      </c>
    </row>
    <row r="73" spans="1:9" ht="14.25" customHeight="1">
      <c r="A73" s="74" t="s">
        <v>545</v>
      </c>
      <c r="B73" s="114" t="s">
        <v>546</v>
      </c>
      <c r="C73" s="113"/>
      <c r="D73" s="113"/>
      <c r="E73" s="113">
        <v>4</v>
      </c>
      <c r="F73" s="113">
        <v>3</v>
      </c>
      <c r="G73" s="113">
        <v>4</v>
      </c>
      <c r="H73" s="124">
        <v>15055736</v>
      </c>
      <c r="I73" s="126">
        <v>15929010</v>
      </c>
    </row>
    <row r="74" spans="1:9" ht="12.75" customHeight="1">
      <c r="A74" s="74" t="s">
        <v>547</v>
      </c>
      <c r="B74" s="114" t="s">
        <v>548</v>
      </c>
      <c r="C74" s="113"/>
      <c r="D74" s="113"/>
      <c r="E74" s="113">
        <v>4</v>
      </c>
      <c r="F74" s="113">
        <v>3</v>
      </c>
      <c r="G74" s="113">
        <v>5</v>
      </c>
      <c r="H74" s="124">
        <v>0</v>
      </c>
      <c r="I74" s="126">
        <v>4301585</v>
      </c>
    </row>
    <row r="75" spans="1:9" ht="13.5" customHeight="1">
      <c r="A75" s="74" t="s">
        <v>549</v>
      </c>
      <c r="B75" s="114" t="s">
        <v>550</v>
      </c>
      <c r="C75" s="113"/>
      <c r="D75" s="113"/>
      <c r="E75" s="113">
        <v>4</v>
      </c>
      <c r="F75" s="113">
        <v>3</v>
      </c>
      <c r="G75" s="113">
        <v>6</v>
      </c>
      <c r="H75" s="124">
        <v>12644688</v>
      </c>
      <c r="I75" s="126">
        <v>0</v>
      </c>
    </row>
    <row r="76" spans="1:9" ht="13.5" customHeight="1">
      <c r="A76" s="74" t="s">
        <v>551</v>
      </c>
      <c r="B76" s="114" t="s">
        <v>552</v>
      </c>
      <c r="C76" s="113"/>
      <c r="D76" s="113"/>
      <c r="E76" s="113">
        <v>4</v>
      </c>
      <c r="F76" s="113">
        <v>3</v>
      </c>
      <c r="G76" s="113">
        <v>7</v>
      </c>
      <c r="H76" s="124">
        <v>16037764</v>
      </c>
      <c r="I76" s="126">
        <v>3885632</v>
      </c>
    </row>
    <row r="77" spans="1:9" ht="14.25" customHeight="1">
      <c r="A77" s="74" t="s">
        <v>553</v>
      </c>
      <c r="B77" s="114" t="s">
        <v>554</v>
      </c>
      <c r="C77" s="113"/>
      <c r="D77" s="113" t="s">
        <v>451</v>
      </c>
      <c r="E77" s="113">
        <v>4</v>
      </c>
      <c r="F77" s="113">
        <v>3</v>
      </c>
      <c r="G77" s="113">
        <v>8</v>
      </c>
      <c r="H77" s="124">
        <v>6426945</v>
      </c>
      <c r="I77" s="126">
        <v>334564</v>
      </c>
    </row>
    <row r="78" spans="1:9" ht="15" customHeight="1">
      <c r="A78" s="74" t="s">
        <v>555</v>
      </c>
      <c r="B78" s="114" t="s">
        <v>556</v>
      </c>
      <c r="C78" s="113"/>
      <c r="D78" s="113" t="s">
        <v>504</v>
      </c>
      <c r="E78" s="113">
        <v>4</v>
      </c>
      <c r="F78" s="113">
        <v>3</v>
      </c>
      <c r="G78" s="113">
        <v>9</v>
      </c>
      <c r="H78" s="124">
        <v>1592945</v>
      </c>
      <c r="I78" s="126">
        <v>0</v>
      </c>
    </row>
    <row r="79" spans="1:9" ht="26.25" customHeight="1">
      <c r="A79" s="74" t="s">
        <v>557</v>
      </c>
      <c r="B79" s="114" t="s">
        <v>558</v>
      </c>
      <c r="C79" s="113"/>
      <c r="D79" s="113"/>
      <c r="E79" s="113">
        <v>4</v>
      </c>
      <c r="F79" s="113">
        <v>4</v>
      </c>
      <c r="G79" s="113">
        <v>0</v>
      </c>
      <c r="H79" s="124">
        <v>8227076</v>
      </c>
      <c r="I79" s="126">
        <v>8521781</v>
      </c>
    </row>
    <row r="81" spans="1:9" ht="13.5">
      <c r="A81" s="122"/>
      <c r="B81" s="185" t="s">
        <v>221</v>
      </c>
      <c r="C81" s="185"/>
      <c r="I81" s="37" t="s">
        <v>634</v>
      </c>
    </row>
    <row r="82" spans="1:9" ht="13.5">
      <c r="A82" s="122"/>
      <c r="B82" s="185" t="s">
        <v>643</v>
      </c>
      <c r="C82" s="185"/>
      <c r="E82" s="115"/>
      <c r="F82" s="115"/>
      <c r="H82" s="37" t="s">
        <v>223</v>
      </c>
      <c r="I82" s="116" t="s">
        <v>47</v>
      </c>
    </row>
  </sheetData>
  <mergeCells count="20">
    <mergeCell ref="B81:C81"/>
    <mergeCell ref="B82:C82"/>
    <mergeCell ref="E21:G21"/>
    <mergeCell ref="E22:G22"/>
    <mergeCell ref="A11:I11"/>
    <mergeCell ref="B13:H13"/>
    <mergeCell ref="A16:A20"/>
    <mergeCell ref="B16:B20"/>
    <mergeCell ref="C16:C20"/>
    <mergeCell ref="D16:D20"/>
    <mergeCell ref="E16:G20"/>
    <mergeCell ref="H16:I18"/>
    <mergeCell ref="H19:H20"/>
    <mergeCell ref="I19:I20"/>
    <mergeCell ref="A10:I10"/>
    <mergeCell ref="B3:I3"/>
    <mergeCell ref="B4:I4"/>
    <mergeCell ref="B5:I5"/>
    <mergeCell ref="B6:I6"/>
    <mergeCell ref="B7:I7"/>
  </mergeCells>
  <printOptions horizontalCentered="1"/>
  <pageMargins left="0.43307086614173229" right="0.27559055118110237" top="0.27559055118110237" bottom="0.23622047244094491" header="0.23622047244094491" footer="0.23622047244094491"/>
  <pageSetup paperSize="9" orientation="portrait" horizontalDpi="300" verticalDpi="300" r:id="rId1"/>
  <headerFooter alignWithMargins="0"/>
  <rowBreaks count="1" manualBreakCount="1">
    <brk id="34" max="16383" man="1"/>
  </rowBreaks>
  <colBreaks count="1" manualBreakCount="1">
    <brk id="5" max="1048575" man="1"/>
  </col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6"/>
  <sheetViews>
    <sheetView topLeftCell="B40" zoomScaleNormal="100" workbookViewId="0">
      <selection activeCell="P38" sqref="P38"/>
    </sheetView>
  </sheetViews>
  <sheetFormatPr defaultRowHeight="12.75"/>
  <cols>
    <col min="1" max="1" width="55" style="37" customWidth="1"/>
    <col min="2" max="2" width="2.7109375" style="37" customWidth="1"/>
    <col min="3" max="3" width="2.28515625" style="37" customWidth="1"/>
    <col min="4" max="4" width="2.7109375" style="37" customWidth="1"/>
    <col min="5" max="5" width="11.28515625" style="37" bestFit="1" customWidth="1"/>
    <col min="6" max="6" width="7.140625" style="37" customWidth="1"/>
    <col min="7" max="7" width="9.140625" style="37"/>
    <col min="8" max="8" width="11.28515625" style="37" customWidth="1"/>
    <col min="9" max="9" width="12.28515625" style="37" bestFit="1" customWidth="1"/>
    <col min="10" max="10" width="12.7109375" style="37" customWidth="1"/>
    <col min="11" max="11" width="5.85546875" style="37" customWidth="1"/>
    <col min="12" max="12" width="18.140625" style="37" bestFit="1" customWidth="1"/>
    <col min="13" max="251" width="9.140625" style="37"/>
    <col min="252" max="252" width="55" style="37" customWidth="1"/>
    <col min="253" max="253" width="2.7109375" style="37" customWidth="1"/>
    <col min="254" max="254" width="2.28515625" style="37" customWidth="1"/>
    <col min="255" max="255" width="2.7109375" style="37" customWidth="1"/>
    <col min="256" max="256" width="10.28515625" style="37" bestFit="1" customWidth="1"/>
    <col min="257" max="257" width="7.140625" style="37" customWidth="1"/>
    <col min="258" max="258" width="9.140625" style="37"/>
    <col min="259" max="259" width="10.28515625" style="37" bestFit="1" customWidth="1"/>
    <col min="260" max="260" width="11.28515625" style="37" bestFit="1" customWidth="1"/>
    <col min="261" max="261" width="11.42578125" style="37" bestFit="1" customWidth="1"/>
    <col min="262" max="262" width="5.85546875" style="37" customWidth="1"/>
    <col min="263" max="263" width="18.140625" style="37" bestFit="1" customWidth="1"/>
    <col min="264" max="507" width="9.140625" style="37"/>
    <col min="508" max="508" width="55" style="37" customWidth="1"/>
    <col min="509" max="509" width="2.7109375" style="37" customWidth="1"/>
    <col min="510" max="510" width="2.28515625" style="37" customWidth="1"/>
    <col min="511" max="511" width="2.7109375" style="37" customWidth="1"/>
    <col min="512" max="512" width="10.28515625" style="37" bestFit="1" customWidth="1"/>
    <col min="513" max="513" width="7.140625" style="37" customWidth="1"/>
    <col min="514" max="514" width="9.140625" style="37"/>
    <col min="515" max="515" width="10.28515625" style="37" bestFit="1" customWidth="1"/>
    <col min="516" max="516" width="11.28515625" style="37" bestFit="1" customWidth="1"/>
    <col min="517" max="517" width="11.42578125" style="37" bestFit="1" customWidth="1"/>
    <col min="518" max="518" width="5.85546875" style="37" customWidth="1"/>
    <col min="519" max="519" width="18.140625" style="37" bestFit="1" customWidth="1"/>
    <col min="520" max="763" width="9.140625" style="37"/>
    <col min="764" max="764" width="55" style="37" customWidth="1"/>
    <col min="765" max="765" width="2.7109375" style="37" customWidth="1"/>
    <col min="766" max="766" width="2.28515625" style="37" customWidth="1"/>
    <col min="767" max="767" width="2.7109375" style="37" customWidth="1"/>
    <col min="768" max="768" width="10.28515625" style="37" bestFit="1" customWidth="1"/>
    <col min="769" max="769" width="7.140625" style="37" customWidth="1"/>
    <col min="770" max="770" width="9.140625" style="37"/>
    <col min="771" max="771" width="10.28515625" style="37" bestFit="1" customWidth="1"/>
    <col min="772" max="772" width="11.28515625" style="37" bestFit="1" customWidth="1"/>
    <col min="773" max="773" width="11.42578125" style="37" bestFit="1" customWidth="1"/>
    <col min="774" max="774" width="5.85546875" style="37" customWidth="1"/>
    <col min="775" max="775" width="18.140625" style="37" bestFit="1" customWidth="1"/>
    <col min="776" max="1019" width="9.140625" style="37"/>
    <col min="1020" max="1020" width="55" style="37" customWidth="1"/>
    <col min="1021" max="1021" width="2.7109375" style="37" customWidth="1"/>
    <col min="1022" max="1022" width="2.28515625" style="37" customWidth="1"/>
    <col min="1023" max="1023" width="2.7109375" style="37" customWidth="1"/>
    <col min="1024" max="1024" width="10.28515625" style="37" bestFit="1" customWidth="1"/>
    <col min="1025" max="1025" width="7.140625" style="37" customWidth="1"/>
    <col min="1026" max="1026" width="9.140625" style="37"/>
    <col min="1027" max="1027" width="10.28515625" style="37" bestFit="1" customWidth="1"/>
    <col min="1028" max="1028" width="11.28515625" style="37" bestFit="1" customWidth="1"/>
    <col min="1029" max="1029" width="11.42578125" style="37" bestFit="1" customWidth="1"/>
    <col min="1030" max="1030" width="5.85546875" style="37" customWidth="1"/>
    <col min="1031" max="1031" width="18.140625" style="37" bestFit="1" customWidth="1"/>
    <col min="1032" max="1275" width="9.140625" style="37"/>
    <col min="1276" max="1276" width="55" style="37" customWidth="1"/>
    <col min="1277" max="1277" width="2.7109375" style="37" customWidth="1"/>
    <col min="1278" max="1278" width="2.28515625" style="37" customWidth="1"/>
    <col min="1279" max="1279" width="2.7109375" style="37" customWidth="1"/>
    <col min="1280" max="1280" width="10.28515625" style="37" bestFit="1" customWidth="1"/>
    <col min="1281" max="1281" width="7.140625" style="37" customWidth="1"/>
    <col min="1282" max="1282" width="9.140625" style="37"/>
    <col min="1283" max="1283" width="10.28515625" style="37" bestFit="1" customWidth="1"/>
    <col min="1284" max="1284" width="11.28515625" style="37" bestFit="1" customWidth="1"/>
    <col min="1285" max="1285" width="11.42578125" style="37" bestFit="1" customWidth="1"/>
    <col min="1286" max="1286" width="5.85546875" style="37" customWidth="1"/>
    <col min="1287" max="1287" width="18.140625" style="37" bestFit="1" customWidth="1"/>
    <col min="1288" max="1531" width="9.140625" style="37"/>
    <col min="1532" max="1532" width="55" style="37" customWidth="1"/>
    <col min="1533" max="1533" width="2.7109375" style="37" customWidth="1"/>
    <col min="1534" max="1534" width="2.28515625" style="37" customWidth="1"/>
    <col min="1535" max="1535" width="2.7109375" style="37" customWidth="1"/>
    <col min="1536" max="1536" width="10.28515625" style="37" bestFit="1" customWidth="1"/>
    <col min="1537" max="1537" width="7.140625" style="37" customWidth="1"/>
    <col min="1538" max="1538" width="9.140625" style="37"/>
    <col min="1539" max="1539" width="10.28515625" style="37" bestFit="1" customWidth="1"/>
    <col min="1540" max="1540" width="11.28515625" style="37" bestFit="1" customWidth="1"/>
    <col min="1541" max="1541" width="11.42578125" style="37" bestFit="1" customWidth="1"/>
    <col min="1542" max="1542" width="5.85546875" style="37" customWidth="1"/>
    <col min="1543" max="1543" width="18.140625" style="37" bestFit="1" customWidth="1"/>
    <col min="1544" max="1787" width="9.140625" style="37"/>
    <col min="1788" max="1788" width="55" style="37" customWidth="1"/>
    <col min="1789" max="1789" width="2.7109375" style="37" customWidth="1"/>
    <col min="1790" max="1790" width="2.28515625" style="37" customWidth="1"/>
    <col min="1791" max="1791" width="2.7109375" style="37" customWidth="1"/>
    <col min="1792" max="1792" width="10.28515625" style="37" bestFit="1" customWidth="1"/>
    <col min="1793" max="1793" width="7.140625" style="37" customWidth="1"/>
    <col min="1794" max="1794" width="9.140625" style="37"/>
    <col min="1795" max="1795" width="10.28515625" style="37" bestFit="1" customWidth="1"/>
    <col min="1796" max="1796" width="11.28515625" style="37" bestFit="1" customWidth="1"/>
    <col min="1797" max="1797" width="11.42578125" style="37" bestFit="1" customWidth="1"/>
    <col min="1798" max="1798" width="5.85546875" style="37" customWidth="1"/>
    <col min="1799" max="1799" width="18.140625" style="37" bestFit="1" customWidth="1"/>
    <col min="1800" max="2043" width="9.140625" style="37"/>
    <col min="2044" max="2044" width="55" style="37" customWidth="1"/>
    <col min="2045" max="2045" width="2.7109375" style="37" customWidth="1"/>
    <col min="2046" max="2046" width="2.28515625" style="37" customWidth="1"/>
    <col min="2047" max="2047" width="2.7109375" style="37" customWidth="1"/>
    <col min="2048" max="2048" width="10.28515625" style="37" bestFit="1" customWidth="1"/>
    <col min="2049" max="2049" width="7.140625" style="37" customWidth="1"/>
    <col min="2050" max="2050" width="9.140625" style="37"/>
    <col min="2051" max="2051" width="10.28515625" style="37" bestFit="1" customWidth="1"/>
    <col min="2052" max="2052" width="11.28515625" style="37" bestFit="1" customWidth="1"/>
    <col min="2053" max="2053" width="11.42578125" style="37" bestFit="1" customWidth="1"/>
    <col min="2054" max="2054" width="5.85546875" style="37" customWidth="1"/>
    <col min="2055" max="2055" width="18.140625" style="37" bestFit="1" customWidth="1"/>
    <col min="2056" max="2299" width="9.140625" style="37"/>
    <col min="2300" max="2300" width="55" style="37" customWidth="1"/>
    <col min="2301" max="2301" width="2.7109375" style="37" customWidth="1"/>
    <col min="2302" max="2302" width="2.28515625" style="37" customWidth="1"/>
    <col min="2303" max="2303" width="2.7109375" style="37" customWidth="1"/>
    <col min="2304" max="2304" width="10.28515625" style="37" bestFit="1" customWidth="1"/>
    <col min="2305" max="2305" width="7.140625" style="37" customWidth="1"/>
    <col min="2306" max="2306" width="9.140625" style="37"/>
    <col min="2307" max="2307" width="10.28515625" style="37" bestFit="1" customWidth="1"/>
    <col min="2308" max="2308" width="11.28515625" style="37" bestFit="1" customWidth="1"/>
    <col min="2309" max="2309" width="11.42578125" style="37" bestFit="1" customWidth="1"/>
    <col min="2310" max="2310" width="5.85546875" style="37" customWidth="1"/>
    <col min="2311" max="2311" width="18.140625" style="37" bestFit="1" customWidth="1"/>
    <col min="2312" max="2555" width="9.140625" style="37"/>
    <col min="2556" max="2556" width="55" style="37" customWidth="1"/>
    <col min="2557" max="2557" width="2.7109375" style="37" customWidth="1"/>
    <col min="2558" max="2558" width="2.28515625" style="37" customWidth="1"/>
    <col min="2559" max="2559" width="2.7109375" style="37" customWidth="1"/>
    <col min="2560" max="2560" width="10.28515625" style="37" bestFit="1" customWidth="1"/>
    <col min="2561" max="2561" width="7.140625" style="37" customWidth="1"/>
    <col min="2562" max="2562" width="9.140625" style="37"/>
    <col min="2563" max="2563" width="10.28515625" style="37" bestFit="1" customWidth="1"/>
    <col min="2564" max="2564" width="11.28515625" style="37" bestFit="1" customWidth="1"/>
    <col min="2565" max="2565" width="11.42578125" style="37" bestFit="1" customWidth="1"/>
    <col min="2566" max="2566" width="5.85546875" style="37" customWidth="1"/>
    <col min="2567" max="2567" width="18.140625" style="37" bestFit="1" customWidth="1"/>
    <col min="2568" max="2811" width="9.140625" style="37"/>
    <col min="2812" max="2812" width="55" style="37" customWidth="1"/>
    <col min="2813" max="2813" width="2.7109375" style="37" customWidth="1"/>
    <col min="2814" max="2814" width="2.28515625" style="37" customWidth="1"/>
    <col min="2815" max="2815" width="2.7109375" style="37" customWidth="1"/>
    <col min="2816" max="2816" width="10.28515625" style="37" bestFit="1" customWidth="1"/>
    <col min="2817" max="2817" width="7.140625" style="37" customWidth="1"/>
    <col min="2818" max="2818" width="9.140625" style="37"/>
    <col min="2819" max="2819" width="10.28515625" style="37" bestFit="1" customWidth="1"/>
    <col min="2820" max="2820" width="11.28515625" style="37" bestFit="1" customWidth="1"/>
    <col min="2821" max="2821" width="11.42578125" style="37" bestFit="1" customWidth="1"/>
    <col min="2822" max="2822" width="5.85546875" style="37" customWidth="1"/>
    <col min="2823" max="2823" width="18.140625" style="37" bestFit="1" customWidth="1"/>
    <col min="2824" max="3067" width="9.140625" style="37"/>
    <col min="3068" max="3068" width="55" style="37" customWidth="1"/>
    <col min="3069" max="3069" width="2.7109375" style="37" customWidth="1"/>
    <col min="3070" max="3070" width="2.28515625" style="37" customWidth="1"/>
    <col min="3071" max="3071" width="2.7109375" style="37" customWidth="1"/>
    <col min="3072" max="3072" width="10.28515625" style="37" bestFit="1" customWidth="1"/>
    <col min="3073" max="3073" width="7.140625" style="37" customWidth="1"/>
    <col min="3074" max="3074" width="9.140625" style="37"/>
    <col min="3075" max="3075" width="10.28515625" style="37" bestFit="1" customWidth="1"/>
    <col min="3076" max="3076" width="11.28515625" style="37" bestFit="1" customWidth="1"/>
    <col min="3077" max="3077" width="11.42578125" style="37" bestFit="1" customWidth="1"/>
    <col min="3078" max="3078" width="5.85546875" style="37" customWidth="1"/>
    <col min="3079" max="3079" width="18.140625" style="37" bestFit="1" customWidth="1"/>
    <col min="3080" max="3323" width="9.140625" style="37"/>
    <col min="3324" max="3324" width="55" style="37" customWidth="1"/>
    <col min="3325" max="3325" width="2.7109375" style="37" customWidth="1"/>
    <col min="3326" max="3326" width="2.28515625" style="37" customWidth="1"/>
    <col min="3327" max="3327" width="2.7109375" style="37" customWidth="1"/>
    <col min="3328" max="3328" width="10.28515625" style="37" bestFit="1" customWidth="1"/>
    <col min="3329" max="3329" width="7.140625" style="37" customWidth="1"/>
    <col min="3330" max="3330" width="9.140625" style="37"/>
    <col min="3331" max="3331" width="10.28515625" style="37" bestFit="1" customWidth="1"/>
    <col min="3332" max="3332" width="11.28515625" style="37" bestFit="1" customWidth="1"/>
    <col min="3333" max="3333" width="11.42578125" style="37" bestFit="1" customWidth="1"/>
    <col min="3334" max="3334" width="5.85546875" style="37" customWidth="1"/>
    <col min="3335" max="3335" width="18.140625" style="37" bestFit="1" customWidth="1"/>
    <col min="3336" max="3579" width="9.140625" style="37"/>
    <col min="3580" max="3580" width="55" style="37" customWidth="1"/>
    <col min="3581" max="3581" width="2.7109375" style="37" customWidth="1"/>
    <col min="3582" max="3582" width="2.28515625" style="37" customWidth="1"/>
    <col min="3583" max="3583" width="2.7109375" style="37" customWidth="1"/>
    <col min="3584" max="3584" width="10.28515625" style="37" bestFit="1" customWidth="1"/>
    <col min="3585" max="3585" width="7.140625" style="37" customWidth="1"/>
    <col min="3586" max="3586" width="9.140625" style="37"/>
    <col min="3587" max="3587" width="10.28515625" style="37" bestFit="1" customWidth="1"/>
    <col min="3588" max="3588" width="11.28515625" style="37" bestFit="1" customWidth="1"/>
    <col min="3589" max="3589" width="11.42578125" style="37" bestFit="1" customWidth="1"/>
    <col min="3590" max="3590" width="5.85546875" style="37" customWidth="1"/>
    <col min="3591" max="3591" width="18.140625" style="37" bestFit="1" customWidth="1"/>
    <col min="3592" max="3835" width="9.140625" style="37"/>
    <col min="3836" max="3836" width="55" style="37" customWidth="1"/>
    <col min="3837" max="3837" width="2.7109375" style="37" customWidth="1"/>
    <col min="3838" max="3838" width="2.28515625" style="37" customWidth="1"/>
    <col min="3839" max="3839" width="2.7109375" style="37" customWidth="1"/>
    <col min="3840" max="3840" width="10.28515625" style="37" bestFit="1" customWidth="1"/>
    <col min="3841" max="3841" width="7.140625" style="37" customWidth="1"/>
    <col min="3842" max="3842" width="9.140625" style="37"/>
    <col min="3843" max="3843" width="10.28515625" style="37" bestFit="1" customWidth="1"/>
    <col min="3844" max="3844" width="11.28515625" style="37" bestFit="1" customWidth="1"/>
    <col min="3845" max="3845" width="11.42578125" style="37" bestFit="1" customWidth="1"/>
    <col min="3846" max="3846" width="5.85546875" style="37" customWidth="1"/>
    <col min="3847" max="3847" width="18.140625" style="37" bestFit="1" customWidth="1"/>
    <col min="3848" max="4091" width="9.140625" style="37"/>
    <col min="4092" max="4092" width="55" style="37" customWidth="1"/>
    <col min="4093" max="4093" width="2.7109375" style="37" customWidth="1"/>
    <col min="4094" max="4094" width="2.28515625" style="37" customWidth="1"/>
    <col min="4095" max="4095" width="2.7109375" style="37" customWidth="1"/>
    <col min="4096" max="4096" width="10.28515625" style="37" bestFit="1" customWidth="1"/>
    <col min="4097" max="4097" width="7.140625" style="37" customWidth="1"/>
    <col min="4098" max="4098" width="9.140625" style="37"/>
    <col min="4099" max="4099" width="10.28515625" style="37" bestFit="1" customWidth="1"/>
    <col min="4100" max="4100" width="11.28515625" style="37" bestFit="1" customWidth="1"/>
    <col min="4101" max="4101" width="11.42578125" style="37" bestFit="1" customWidth="1"/>
    <col min="4102" max="4102" width="5.85546875" style="37" customWidth="1"/>
    <col min="4103" max="4103" width="18.140625" style="37" bestFit="1" customWidth="1"/>
    <col min="4104" max="4347" width="9.140625" style="37"/>
    <col min="4348" max="4348" width="55" style="37" customWidth="1"/>
    <col min="4349" max="4349" width="2.7109375" style="37" customWidth="1"/>
    <col min="4350" max="4350" width="2.28515625" style="37" customWidth="1"/>
    <col min="4351" max="4351" width="2.7109375" style="37" customWidth="1"/>
    <col min="4352" max="4352" width="10.28515625" style="37" bestFit="1" customWidth="1"/>
    <col min="4353" max="4353" width="7.140625" style="37" customWidth="1"/>
    <col min="4354" max="4354" width="9.140625" style="37"/>
    <col min="4355" max="4355" width="10.28515625" style="37" bestFit="1" customWidth="1"/>
    <col min="4356" max="4356" width="11.28515625" style="37" bestFit="1" customWidth="1"/>
    <col min="4357" max="4357" width="11.42578125" style="37" bestFit="1" customWidth="1"/>
    <col min="4358" max="4358" width="5.85546875" style="37" customWidth="1"/>
    <col min="4359" max="4359" width="18.140625" style="37" bestFit="1" customWidth="1"/>
    <col min="4360" max="4603" width="9.140625" style="37"/>
    <col min="4604" max="4604" width="55" style="37" customWidth="1"/>
    <col min="4605" max="4605" width="2.7109375" style="37" customWidth="1"/>
    <col min="4606" max="4606" width="2.28515625" style="37" customWidth="1"/>
    <col min="4607" max="4607" width="2.7109375" style="37" customWidth="1"/>
    <col min="4608" max="4608" width="10.28515625" style="37" bestFit="1" customWidth="1"/>
    <col min="4609" max="4609" width="7.140625" style="37" customWidth="1"/>
    <col min="4610" max="4610" width="9.140625" style="37"/>
    <col min="4611" max="4611" width="10.28515625" style="37" bestFit="1" customWidth="1"/>
    <col min="4612" max="4612" width="11.28515625" style="37" bestFit="1" customWidth="1"/>
    <col min="4613" max="4613" width="11.42578125" style="37" bestFit="1" customWidth="1"/>
    <col min="4614" max="4614" width="5.85546875" style="37" customWidth="1"/>
    <col min="4615" max="4615" width="18.140625" style="37" bestFit="1" customWidth="1"/>
    <col min="4616" max="4859" width="9.140625" style="37"/>
    <col min="4860" max="4860" width="55" style="37" customWidth="1"/>
    <col min="4861" max="4861" width="2.7109375" style="37" customWidth="1"/>
    <col min="4862" max="4862" width="2.28515625" style="37" customWidth="1"/>
    <col min="4863" max="4863" width="2.7109375" style="37" customWidth="1"/>
    <col min="4864" max="4864" width="10.28515625" style="37" bestFit="1" customWidth="1"/>
    <col min="4865" max="4865" width="7.140625" style="37" customWidth="1"/>
    <col min="4866" max="4866" width="9.140625" style="37"/>
    <col min="4867" max="4867" width="10.28515625" style="37" bestFit="1" customWidth="1"/>
    <col min="4868" max="4868" width="11.28515625" style="37" bestFit="1" customWidth="1"/>
    <col min="4869" max="4869" width="11.42578125" style="37" bestFit="1" customWidth="1"/>
    <col min="4870" max="4870" width="5.85546875" style="37" customWidth="1"/>
    <col min="4871" max="4871" width="18.140625" style="37" bestFit="1" customWidth="1"/>
    <col min="4872" max="5115" width="9.140625" style="37"/>
    <col min="5116" max="5116" width="55" style="37" customWidth="1"/>
    <col min="5117" max="5117" width="2.7109375" style="37" customWidth="1"/>
    <col min="5118" max="5118" width="2.28515625" style="37" customWidth="1"/>
    <col min="5119" max="5119" width="2.7109375" style="37" customWidth="1"/>
    <col min="5120" max="5120" width="10.28515625" style="37" bestFit="1" customWidth="1"/>
    <col min="5121" max="5121" width="7.140625" style="37" customWidth="1"/>
    <col min="5122" max="5122" width="9.140625" style="37"/>
    <col min="5123" max="5123" width="10.28515625" style="37" bestFit="1" customWidth="1"/>
    <col min="5124" max="5124" width="11.28515625" style="37" bestFit="1" customWidth="1"/>
    <col min="5125" max="5125" width="11.42578125" style="37" bestFit="1" customWidth="1"/>
    <col min="5126" max="5126" width="5.85546875" style="37" customWidth="1"/>
    <col min="5127" max="5127" width="18.140625" style="37" bestFit="1" customWidth="1"/>
    <col min="5128" max="5371" width="9.140625" style="37"/>
    <col min="5372" max="5372" width="55" style="37" customWidth="1"/>
    <col min="5373" max="5373" width="2.7109375" style="37" customWidth="1"/>
    <col min="5374" max="5374" width="2.28515625" style="37" customWidth="1"/>
    <col min="5375" max="5375" width="2.7109375" style="37" customWidth="1"/>
    <col min="5376" max="5376" width="10.28515625" style="37" bestFit="1" customWidth="1"/>
    <col min="5377" max="5377" width="7.140625" style="37" customWidth="1"/>
    <col min="5378" max="5378" width="9.140625" style="37"/>
    <col min="5379" max="5379" width="10.28515625" style="37" bestFit="1" customWidth="1"/>
    <col min="5380" max="5380" width="11.28515625" style="37" bestFit="1" customWidth="1"/>
    <col min="5381" max="5381" width="11.42578125" style="37" bestFit="1" customWidth="1"/>
    <col min="5382" max="5382" width="5.85546875" style="37" customWidth="1"/>
    <col min="5383" max="5383" width="18.140625" style="37" bestFit="1" customWidth="1"/>
    <col min="5384" max="5627" width="9.140625" style="37"/>
    <col min="5628" max="5628" width="55" style="37" customWidth="1"/>
    <col min="5629" max="5629" width="2.7109375" style="37" customWidth="1"/>
    <col min="5630" max="5630" width="2.28515625" style="37" customWidth="1"/>
    <col min="5631" max="5631" width="2.7109375" style="37" customWidth="1"/>
    <col min="5632" max="5632" width="10.28515625" style="37" bestFit="1" customWidth="1"/>
    <col min="5633" max="5633" width="7.140625" style="37" customWidth="1"/>
    <col min="5634" max="5634" width="9.140625" style="37"/>
    <col min="5635" max="5635" width="10.28515625" style="37" bestFit="1" customWidth="1"/>
    <col min="5636" max="5636" width="11.28515625" style="37" bestFit="1" customWidth="1"/>
    <col min="5637" max="5637" width="11.42578125" style="37" bestFit="1" customWidth="1"/>
    <col min="5638" max="5638" width="5.85546875" style="37" customWidth="1"/>
    <col min="5639" max="5639" width="18.140625" style="37" bestFit="1" customWidth="1"/>
    <col min="5640" max="5883" width="9.140625" style="37"/>
    <col min="5884" max="5884" width="55" style="37" customWidth="1"/>
    <col min="5885" max="5885" width="2.7109375" style="37" customWidth="1"/>
    <col min="5886" max="5886" width="2.28515625" style="37" customWidth="1"/>
    <col min="5887" max="5887" width="2.7109375" style="37" customWidth="1"/>
    <col min="5888" max="5888" width="10.28515625" style="37" bestFit="1" customWidth="1"/>
    <col min="5889" max="5889" width="7.140625" style="37" customWidth="1"/>
    <col min="5890" max="5890" width="9.140625" style="37"/>
    <col min="5891" max="5891" width="10.28515625" style="37" bestFit="1" customWidth="1"/>
    <col min="5892" max="5892" width="11.28515625" style="37" bestFit="1" customWidth="1"/>
    <col min="5893" max="5893" width="11.42578125" style="37" bestFit="1" customWidth="1"/>
    <col min="5894" max="5894" width="5.85546875" style="37" customWidth="1"/>
    <col min="5895" max="5895" width="18.140625" style="37" bestFit="1" customWidth="1"/>
    <col min="5896" max="6139" width="9.140625" style="37"/>
    <col min="6140" max="6140" width="55" style="37" customWidth="1"/>
    <col min="6141" max="6141" width="2.7109375" style="37" customWidth="1"/>
    <col min="6142" max="6142" width="2.28515625" style="37" customWidth="1"/>
    <col min="6143" max="6143" width="2.7109375" style="37" customWidth="1"/>
    <col min="6144" max="6144" width="10.28515625" style="37" bestFit="1" customWidth="1"/>
    <col min="6145" max="6145" width="7.140625" style="37" customWidth="1"/>
    <col min="6146" max="6146" width="9.140625" style="37"/>
    <col min="6147" max="6147" width="10.28515625" style="37" bestFit="1" customWidth="1"/>
    <col min="6148" max="6148" width="11.28515625" style="37" bestFit="1" customWidth="1"/>
    <col min="6149" max="6149" width="11.42578125" style="37" bestFit="1" customWidth="1"/>
    <col min="6150" max="6150" width="5.85546875" style="37" customWidth="1"/>
    <col min="6151" max="6151" width="18.140625" style="37" bestFit="1" customWidth="1"/>
    <col min="6152" max="6395" width="9.140625" style="37"/>
    <col min="6396" max="6396" width="55" style="37" customWidth="1"/>
    <col min="6397" max="6397" width="2.7109375" style="37" customWidth="1"/>
    <col min="6398" max="6398" width="2.28515625" style="37" customWidth="1"/>
    <col min="6399" max="6399" width="2.7109375" style="37" customWidth="1"/>
    <col min="6400" max="6400" width="10.28515625" style="37" bestFit="1" customWidth="1"/>
    <col min="6401" max="6401" width="7.140625" style="37" customWidth="1"/>
    <col min="6402" max="6402" width="9.140625" style="37"/>
    <col min="6403" max="6403" width="10.28515625" style="37" bestFit="1" customWidth="1"/>
    <col min="6404" max="6404" width="11.28515625" style="37" bestFit="1" customWidth="1"/>
    <col min="6405" max="6405" width="11.42578125" style="37" bestFit="1" customWidth="1"/>
    <col min="6406" max="6406" width="5.85546875" style="37" customWidth="1"/>
    <col min="6407" max="6407" width="18.140625" style="37" bestFit="1" customWidth="1"/>
    <col min="6408" max="6651" width="9.140625" style="37"/>
    <col min="6652" max="6652" width="55" style="37" customWidth="1"/>
    <col min="6653" max="6653" width="2.7109375" style="37" customWidth="1"/>
    <col min="6654" max="6654" width="2.28515625" style="37" customWidth="1"/>
    <col min="6655" max="6655" width="2.7109375" style="37" customWidth="1"/>
    <col min="6656" max="6656" width="10.28515625" style="37" bestFit="1" customWidth="1"/>
    <col min="6657" max="6657" width="7.140625" style="37" customWidth="1"/>
    <col min="6658" max="6658" width="9.140625" style="37"/>
    <col min="6659" max="6659" width="10.28515625" style="37" bestFit="1" customWidth="1"/>
    <col min="6660" max="6660" width="11.28515625" style="37" bestFit="1" customWidth="1"/>
    <col min="6661" max="6661" width="11.42578125" style="37" bestFit="1" customWidth="1"/>
    <col min="6662" max="6662" width="5.85546875" style="37" customWidth="1"/>
    <col min="6663" max="6663" width="18.140625" style="37" bestFit="1" customWidth="1"/>
    <col min="6664" max="6907" width="9.140625" style="37"/>
    <col min="6908" max="6908" width="55" style="37" customWidth="1"/>
    <col min="6909" max="6909" width="2.7109375" style="37" customWidth="1"/>
    <col min="6910" max="6910" width="2.28515625" style="37" customWidth="1"/>
    <col min="6911" max="6911" width="2.7109375" style="37" customWidth="1"/>
    <col min="6912" max="6912" width="10.28515625" style="37" bestFit="1" customWidth="1"/>
    <col min="6913" max="6913" width="7.140625" style="37" customWidth="1"/>
    <col min="6914" max="6914" width="9.140625" style="37"/>
    <col min="6915" max="6915" width="10.28515625" style="37" bestFit="1" customWidth="1"/>
    <col min="6916" max="6916" width="11.28515625" style="37" bestFit="1" customWidth="1"/>
    <col min="6917" max="6917" width="11.42578125" style="37" bestFit="1" customWidth="1"/>
    <col min="6918" max="6918" width="5.85546875" style="37" customWidth="1"/>
    <col min="6919" max="6919" width="18.140625" style="37" bestFit="1" customWidth="1"/>
    <col min="6920" max="7163" width="9.140625" style="37"/>
    <col min="7164" max="7164" width="55" style="37" customWidth="1"/>
    <col min="7165" max="7165" width="2.7109375" style="37" customWidth="1"/>
    <col min="7166" max="7166" width="2.28515625" style="37" customWidth="1"/>
    <col min="7167" max="7167" width="2.7109375" style="37" customWidth="1"/>
    <col min="7168" max="7168" width="10.28515625" style="37" bestFit="1" customWidth="1"/>
    <col min="7169" max="7169" width="7.140625" style="37" customWidth="1"/>
    <col min="7170" max="7170" width="9.140625" style="37"/>
    <col min="7171" max="7171" width="10.28515625" style="37" bestFit="1" customWidth="1"/>
    <col min="7172" max="7172" width="11.28515625" style="37" bestFit="1" customWidth="1"/>
    <col min="7173" max="7173" width="11.42578125" style="37" bestFit="1" customWidth="1"/>
    <col min="7174" max="7174" width="5.85546875" style="37" customWidth="1"/>
    <col min="7175" max="7175" width="18.140625" style="37" bestFit="1" customWidth="1"/>
    <col min="7176" max="7419" width="9.140625" style="37"/>
    <col min="7420" max="7420" width="55" style="37" customWidth="1"/>
    <col min="7421" max="7421" width="2.7109375" style="37" customWidth="1"/>
    <col min="7422" max="7422" width="2.28515625" style="37" customWidth="1"/>
    <col min="7423" max="7423" width="2.7109375" style="37" customWidth="1"/>
    <col min="7424" max="7424" width="10.28515625" style="37" bestFit="1" customWidth="1"/>
    <col min="7425" max="7425" width="7.140625" style="37" customWidth="1"/>
    <col min="7426" max="7426" width="9.140625" style="37"/>
    <col min="7427" max="7427" width="10.28515625" style="37" bestFit="1" customWidth="1"/>
    <col min="7428" max="7428" width="11.28515625" style="37" bestFit="1" customWidth="1"/>
    <col min="7429" max="7429" width="11.42578125" style="37" bestFit="1" customWidth="1"/>
    <col min="7430" max="7430" width="5.85546875" style="37" customWidth="1"/>
    <col min="7431" max="7431" width="18.140625" style="37" bestFit="1" customWidth="1"/>
    <col min="7432" max="7675" width="9.140625" style="37"/>
    <col min="7676" max="7676" width="55" style="37" customWidth="1"/>
    <col min="7677" max="7677" width="2.7109375" style="37" customWidth="1"/>
    <col min="7678" max="7678" width="2.28515625" style="37" customWidth="1"/>
    <col min="7679" max="7679" width="2.7109375" style="37" customWidth="1"/>
    <col min="7680" max="7680" width="10.28515625" style="37" bestFit="1" customWidth="1"/>
    <col min="7681" max="7681" width="7.140625" style="37" customWidth="1"/>
    <col min="7682" max="7682" width="9.140625" style="37"/>
    <col min="7683" max="7683" width="10.28515625" style="37" bestFit="1" customWidth="1"/>
    <col min="7684" max="7684" width="11.28515625" style="37" bestFit="1" customWidth="1"/>
    <col min="7685" max="7685" width="11.42578125" style="37" bestFit="1" customWidth="1"/>
    <col min="7686" max="7686" width="5.85546875" style="37" customWidth="1"/>
    <col min="7687" max="7687" width="18.140625" style="37" bestFit="1" customWidth="1"/>
    <col min="7688" max="7931" width="9.140625" style="37"/>
    <col min="7932" max="7932" width="55" style="37" customWidth="1"/>
    <col min="7933" max="7933" width="2.7109375" style="37" customWidth="1"/>
    <col min="7934" max="7934" width="2.28515625" style="37" customWidth="1"/>
    <col min="7935" max="7935" width="2.7109375" style="37" customWidth="1"/>
    <col min="7936" max="7936" width="10.28515625" style="37" bestFit="1" customWidth="1"/>
    <col min="7937" max="7937" width="7.140625" style="37" customWidth="1"/>
    <col min="7938" max="7938" width="9.140625" style="37"/>
    <col min="7939" max="7939" width="10.28515625" style="37" bestFit="1" customWidth="1"/>
    <col min="7940" max="7940" width="11.28515625" style="37" bestFit="1" customWidth="1"/>
    <col min="7941" max="7941" width="11.42578125" style="37" bestFit="1" customWidth="1"/>
    <col min="7942" max="7942" width="5.85546875" style="37" customWidth="1"/>
    <col min="7943" max="7943" width="18.140625" style="37" bestFit="1" customWidth="1"/>
    <col min="7944" max="8187" width="9.140625" style="37"/>
    <col min="8188" max="8188" width="55" style="37" customWidth="1"/>
    <col min="8189" max="8189" width="2.7109375" style="37" customWidth="1"/>
    <col min="8190" max="8190" width="2.28515625" style="37" customWidth="1"/>
    <col min="8191" max="8191" width="2.7109375" style="37" customWidth="1"/>
    <col min="8192" max="8192" width="10.28515625" style="37" bestFit="1" customWidth="1"/>
    <col min="8193" max="8193" width="7.140625" style="37" customWidth="1"/>
    <col min="8194" max="8194" width="9.140625" style="37"/>
    <col min="8195" max="8195" width="10.28515625" style="37" bestFit="1" customWidth="1"/>
    <col min="8196" max="8196" width="11.28515625" style="37" bestFit="1" customWidth="1"/>
    <col min="8197" max="8197" width="11.42578125" style="37" bestFit="1" customWidth="1"/>
    <col min="8198" max="8198" width="5.85546875" style="37" customWidth="1"/>
    <col min="8199" max="8199" width="18.140625" style="37" bestFit="1" customWidth="1"/>
    <col min="8200" max="8443" width="9.140625" style="37"/>
    <col min="8444" max="8444" width="55" style="37" customWidth="1"/>
    <col min="8445" max="8445" width="2.7109375" style="37" customWidth="1"/>
    <col min="8446" max="8446" width="2.28515625" style="37" customWidth="1"/>
    <col min="8447" max="8447" width="2.7109375" style="37" customWidth="1"/>
    <col min="8448" max="8448" width="10.28515625" style="37" bestFit="1" customWidth="1"/>
    <col min="8449" max="8449" width="7.140625" style="37" customWidth="1"/>
    <col min="8450" max="8450" width="9.140625" style="37"/>
    <col min="8451" max="8451" width="10.28515625" style="37" bestFit="1" customWidth="1"/>
    <col min="8452" max="8452" width="11.28515625" style="37" bestFit="1" customWidth="1"/>
    <col min="8453" max="8453" width="11.42578125" style="37" bestFit="1" customWidth="1"/>
    <col min="8454" max="8454" width="5.85546875" style="37" customWidth="1"/>
    <col min="8455" max="8455" width="18.140625" style="37" bestFit="1" customWidth="1"/>
    <col min="8456" max="8699" width="9.140625" style="37"/>
    <col min="8700" max="8700" width="55" style="37" customWidth="1"/>
    <col min="8701" max="8701" width="2.7109375" style="37" customWidth="1"/>
    <col min="8702" max="8702" width="2.28515625" style="37" customWidth="1"/>
    <col min="8703" max="8703" width="2.7109375" style="37" customWidth="1"/>
    <col min="8704" max="8704" width="10.28515625" style="37" bestFit="1" customWidth="1"/>
    <col min="8705" max="8705" width="7.140625" style="37" customWidth="1"/>
    <col min="8706" max="8706" width="9.140625" style="37"/>
    <col min="8707" max="8707" width="10.28515625" style="37" bestFit="1" customWidth="1"/>
    <col min="8708" max="8708" width="11.28515625" style="37" bestFit="1" customWidth="1"/>
    <col min="8709" max="8709" width="11.42578125" style="37" bestFit="1" customWidth="1"/>
    <col min="8710" max="8710" width="5.85546875" style="37" customWidth="1"/>
    <col min="8711" max="8711" width="18.140625" style="37" bestFit="1" customWidth="1"/>
    <col min="8712" max="8955" width="9.140625" style="37"/>
    <col min="8956" max="8956" width="55" style="37" customWidth="1"/>
    <col min="8957" max="8957" width="2.7109375" style="37" customWidth="1"/>
    <col min="8958" max="8958" width="2.28515625" style="37" customWidth="1"/>
    <col min="8959" max="8959" width="2.7109375" style="37" customWidth="1"/>
    <col min="8960" max="8960" width="10.28515625" style="37" bestFit="1" customWidth="1"/>
    <col min="8961" max="8961" width="7.140625" style="37" customWidth="1"/>
    <col min="8962" max="8962" width="9.140625" style="37"/>
    <col min="8963" max="8963" width="10.28515625" style="37" bestFit="1" customWidth="1"/>
    <col min="8964" max="8964" width="11.28515625" style="37" bestFit="1" customWidth="1"/>
    <col min="8965" max="8965" width="11.42578125" style="37" bestFit="1" customWidth="1"/>
    <col min="8966" max="8966" width="5.85546875" style="37" customWidth="1"/>
    <col min="8967" max="8967" width="18.140625" style="37" bestFit="1" customWidth="1"/>
    <col min="8968" max="9211" width="9.140625" style="37"/>
    <col min="9212" max="9212" width="55" style="37" customWidth="1"/>
    <col min="9213" max="9213" width="2.7109375" style="37" customWidth="1"/>
    <col min="9214" max="9214" width="2.28515625" style="37" customWidth="1"/>
    <col min="9215" max="9215" width="2.7109375" style="37" customWidth="1"/>
    <col min="9216" max="9216" width="10.28515625" style="37" bestFit="1" customWidth="1"/>
    <col min="9217" max="9217" width="7.140625" style="37" customWidth="1"/>
    <col min="9218" max="9218" width="9.140625" style="37"/>
    <col min="9219" max="9219" width="10.28515625" style="37" bestFit="1" customWidth="1"/>
    <col min="9220" max="9220" width="11.28515625" style="37" bestFit="1" customWidth="1"/>
    <col min="9221" max="9221" width="11.42578125" style="37" bestFit="1" customWidth="1"/>
    <col min="9222" max="9222" width="5.85546875" style="37" customWidth="1"/>
    <col min="9223" max="9223" width="18.140625" style="37" bestFit="1" customWidth="1"/>
    <col min="9224" max="9467" width="9.140625" style="37"/>
    <col min="9468" max="9468" width="55" style="37" customWidth="1"/>
    <col min="9469" max="9469" width="2.7109375" style="37" customWidth="1"/>
    <col min="9470" max="9470" width="2.28515625" style="37" customWidth="1"/>
    <col min="9471" max="9471" width="2.7109375" style="37" customWidth="1"/>
    <col min="9472" max="9472" width="10.28515625" style="37" bestFit="1" customWidth="1"/>
    <col min="9473" max="9473" width="7.140625" style="37" customWidth="1"/>
    <col min="9474" max="9474" width="9.140625" style="37"/>
    <col min="9475" max="9475" width="10.28515625" style="37" bestFit="1" customWidth="1"/>
    <col min="9476" max="9476" width="11.28515625" style="37" bestFit="1" customWidth="1"/>
    <col min="9477" max="9477" width="11.42578125" style="37" bestFit="1" customWidth="1"/>
    <col min="9478" max="9478" width="5.85546875" style="37" customWidth="1"/>
    <col min="9479" max="9479" width="18.140625" style="37" bestFit="1" customWidth="1"/>
    <col min="9480" max="9723" width="9.140625" style="37"/>
    <col min="9724" max="9724" width="55" style="37" customWidth="1"/>
    <col min="9725" max="9725" width="2.7109375" style="37" customWidth="1"/>
    <col min="9726" max="9726" width="2.28515625" style="37" customWidth="1"/>
    <col min="9727" max="9727" width="2.7109375" style="37" customWidth="1"/>
    <col min="9728" max="9728" width="10.28515625" style="37" bestFit="1" customWidth="1"/>
    <col min="9729" max="9729" width="7.140625" style="37" customWidth="1"/>
    <col min="9730" max="9730" width="9.140625" style="37"/>
    <col min="9731" max="9731" width="10.28515625" style="37" bestFit="1" customWidth="1"/>
    <col min="9732" max="9732" width="11.28515625" style="37" bestFit="1" customWidth="1"/>
    <col min="9733" max="9733" width="11.42578125" style="37" bestFit="1" customWidth="1"/>
    <col min="9734" max="9734" width="5.85546875" style="37" customWidth="1"/>
    <col min="9735" max="9735" width="18.140625" style="37" bestFit="1" customWidth="1"/>
    <col min="9736" max="9979" width="9.140625" style="37"/>
    <col min="9980" max="9980" width="55" style="37" customWidth="1"/>
    <col min="9981" max="9981" width="2.7109375" style="37" customWidth="1"/>
    <col min="9982" max="9982" width="2.28515625" style="37" customWidth="1"/>
    <col min="9983" max="9983" width="2.7109375" style="37" customWidth="1"/>
    <col min="9984" max="9984" width="10.28515625" style="37" bestFit="1" customWidth="1"/>
    <col min="9985" max="9985" width="7.140625" style="37" customWidth="1"/>
    <col min="9986" max="9986" width="9.140625" style="37"/>
    <col min="9987" max="9987" width="10.28515625" style="37" bestFit="1" customWidth="1"/>
    <col min="9988" max="9988" width="11.28515625" style="37" bestFit="1" customWidth="1"/>
    <col min="9989" max="9989" width="11.42578125" style="37" bestFit="1" customWidth="1"/>
    <col min="9990" max="9990" width="5.85546875" style="37" customWidth="1"/>
    <col min="9991" max="9991" width="18.140625" style="37" bestFit="1" customWidth="1"/>
    <col min="9992" max="10235" width="9.140625" style="37"/>
    <col min="10236" max="10236" width="55" style="37" customWidth="1"/>
    <col min="10237" max="10237" width="2.7109375" style="37" customWidth="1"/>
    <col min="10238" max="10238" width="2.28515625" style="37" customWidth="1"/>
    <col min="10239" max="10239" width="2.7109375" style="37" customWidth="1"/>
    <col min="10240" max="10240" width="10.28515625" style="37" bestFit="1" customWidth="1"/>
    <col min="10241" max="10241" width="7.140625" style="37" customWidth="1"/>
    <col min="10242" max="10242" width="9.140625" style="37"/>
    <col min="10243" max="10243" width="10.28515625" style="37" bestFit="1" customWidth="1"/>
    <col min="10244" max="10244" width="11.28515625" style="37" bestFit="1" customWidth="1"/>
    <col min="10245" max="10245" width="11.42578125" style="37" bestFit="1" customWidth="1"/>
    <col min="10246" max="10246" width="5.85546875" style="37" customWidth="1"/>
    <col min="10247" max="10247" width="18.140625" style="37" bestFit="1" customWidth="1"/>
    <col min="10248" max="10491" width="9.140625" style="37"/>
    <col min="10492" max="10492" width="55" style="37" customWidth="1"/>
    <col min="10493" max="10493" width="2.7109375" style="37" customWidth="1"/>
    <col min="10494" max="10494" width="2.28515625" style="37" customWidth="1"/>
    <col min="10495" max="10495" width="2.7109375" style="37" customWidth="1"/>
    <col min="10496" max="10496" width="10.28515625" style="37" bestFit="1" customWidth="1"/>
    <col min="10497" max="10497" width="7.140625" style="37" customWidth="1"/>
    <col min="10498" max="10498" width="9.140625" style="37"/>
    <col min="10499" max="10499" width="10.28515625" style="37" bestFit="1" customWidth="1"/>
    <col min="10500" max="10500" width="11.28515625" style="37" bestFit="1" customWidth="1"/>
    <col min="10501" max="10501" width="11.42578125" style="37" bestFit="1" customWidth="1"/>
    <col min="10502" max="10502" width="5.85546875" style="37" customWidth="1"/>
    <col min="10503" max="10503" width="18.140625" style="37" bestFit="1" customWidth="1"/>
    <col min="10504" max="10747" width="9.140625" style="37"/>
    <col min="10748" max="10748" width="55" style="37" customWidth="1"/>
    <col min="10749" max="10749" width="2.7109375" style="37" customWidth="1"/>
    <col min="10750" max="10750" width="2.28515625" style="37" customWidth="1"/>
    <col min="10751" max="10751" width="2.7109375" style="37" customWidth="1"/>
    <col min="10752" max="10752" width="10.28515625" style="37" bestFit="1" customWidth="1"/>
    <col min="10753" max="10753" width="7.140625" style="37" customWidth="1"/>
    <col min="10754" max="10754" width="9.140625" style="37"/>
    <col min="10755" max="10755" width="10.28515625" style="37" bestFit="1" customWidth="1"/>
    <col min="10756" max="10756" width="11.28515625" style="37" bestFit="1" customWidth="1"/>
    <col min="10757" max="10757" width="11.42578125" style="37" bestFit="1" customWidth="1"/>
    <col min="10758" max="10758" width="5.85546875" style="37" customWidth="1"/>
    <col min="10759" max="10759" width="18.140625" style="37" bestFit="1" customWidth="1"/>
    <col min="10760" max="11003" width="9.140625" style="37"/>
    <col min="11004" max="11004" width="55" style="37" customWidth="1"/>
    <col min="11005" max="11005" width="2.7109375" style="37" customWidth="1"/>
    <col min="11006" max="11006" width="2.28515625" style="37" customWidth="1"/>
    <col min="11007" max="11007" width="2.7109375" style="37" customWidth="1"/>
    <col min="11008" max="11008" width="10.28515625" style="37" bestFit="1" customWidth="1"/>
    <col min="11009" max="11009" width="7.140625" style="37" customWidth="1"/>
    <col min="11010" max="11010" width="9.140625" style="37"/>
    <col min="11011" max="11011" width="10.28515625" style="37" bestFit="1" customWidth="1"/>
    <col min="11012" max="11012" width="11.28515625" style="37" bestFit="1" customWidth="1"/>
    <col min="11013" max="11013" width="11.42578125" style="37" bestFit="1" customWidth="1"/>
    <col min="11014" max="11014" width="5.85546875" style="37" customWidth="1"/>
    <col min="11015" max="11015" width="18.140625" style="37" bestFit="1" customWidth="1"/>
    <col min="11016" max="11259" width="9.140625" style="37"/>
    <col min="11260" max="11260" width="55" style="37" customWidth="1"/>
    <col min="11261" max="11261" width="2.7109375" style="37" customWidth="1"/>
    <col min="11262" max="11262" width="2.28515625" style="37" customWidth="1"/>
    <col min="11263" max="11263" width="2.7109375" style="37" customWidth="1"/>
    <col min="11264" max="11264" width="10.28515625" style="37" bestFit="1" customWidth="1"/>
    <col min="11265" max="11265" width="7.140625" style="37" customWidth="1"/>
    <col min="11266" max="11266" width="9.140625" style="37"/>
    <col min="11267" max="11267" width="10.28515625" style="37" bestFit="1" customWidth="1"/>
    <col min="11268" max="11268" width="11.28515625" style="37" bestFit="1" customWidth="1"/>
    <col min="11269" max="11269" width="11.42578125" style="37" bestFit="1" customWidth="1"/>
    <col min="11270" max="11270" width="5.85546875" style="37" customWidth="1"/>
    <col min="11271" max="11271" width="18.140625" style="37" bestFit="1" customWidth="1"/>
    <col min="11272" max="11515" width="9.140625" style="37"/>
    <col min="11516" max="11516" width="55" style="37" customWidth="1"/>
    <col min="11517" max="11517" width="2.7109375" style="37" customWidth="1"/>
    <col min="11518" max="11518" width="2.28515625" style="37" customWidth="1"/>
    <col min="11519" max="11519" width="2.7109375" style="37" customWidth="1"/>
    <col min="11520" max="11520" width="10.28515625" style="37" bestFit="1" customWidth="1"/>
    <col min="11521" max="11521" width="7.140625" style="37" customWidth="1"/>
    <col min="11522" max="11522" width="9.140625" style="37"/>
    <col min="11523" max="11523" width="10.28515625" style="37" bestFit="1" customWidth="1"/>
    <col min="11524" max="11524" width="11.28515625" style="37" bestFit="1" customWidth="1"/>
    <col min="11525" max="11525" width="11.42578125" style="37" bestFit="1" customWidth="1"/>
    <col min="11526" max="11526" width="5.85546875" style="37" customWidth="1"/>
    <col min="11527" max="11527" width="18.140625" style="37" bestFit="1" customWidth="1"/>
    <col min="11528" max="11771" width="9.140625" style="37"/>
    <col min="11772" max="11772" width="55" style="37" customWidth="1"/>
    <col min="11773" max="11773" width="2.7109375" style="37" customWidth="1"/>
    <col min="11774" max="11774" width="2.28515625" style="37" customWidth="1"/>
    <col min="11775" max="11775" width="2.7109375" style="37" customWidth="1"/>
    <col min="11776" max="11776" width="10.28515625" style="37" bestFit="1" customWidth="1"/>
    <col min="11777" max="11777" width="7.140625" style="37" customWidth="1"/>
    <col min="11778" max="11778" width="9.140625" style="37"/>
    <col min="11779" max="11779" width="10.28515625" style="37" bestFit="1" customWidth="1"/>
    <col min="11780" max="11780" width="11.28515625" style="37" bestFit="1" customWidth="1"/>
    <col min="11781" max="11781" width="11.42578125" style="37" bestFit="1" customWidth="1"/>
    <col min="11782" max="11782" width="5.85546875" style="37" customWidth="1"/>
    <col min="11783" max="11783" width="18.140625" style="37" bestFit="1" customWidth="1"/>
    <col min="11784" max="12027" width="9.140625" style="37"/>
    <col min="12028" max="12028" width="55" style="37" customWidth="1"/>
    <col min="12029" max="12029" width="2.7109375" style="37" customWidth="1"/>
    <col min="12030" max="12030" width="2.28515625" style="37" customWidth="1"/>
    <col min="12031" max="12031" width="2.7109375" style="37" customWidth="1"/>
    <col min="12032" max="12032" width="10.28515625" style="37" bestFit="1" customWidth="1"/>
    <col min="12033" max="12033" width="7.140625" style="37" customWidth="1"/>
    <col min="12034" max="12034" width="9.140625" style="37"/>
    <col min="12035" max="12035" width="10.28515625" style="37" bestFit="1" customWidth="1"/>
    <col min="12036" max="12036" width="11.28515625" style="37" bestFit="1" customWidth="1"/>
    <col min="12037" max="12037" width="11.42578125" style="37" bestFit="1" customWidth="1"/>
    <col min="12038" max="12038" width="5.85546875" style="37" customWidth="1"/>
    <col min="12039" max="12039" width="18.140625" style="37" bestFit="1" customWidth="1"/>
    <col min="12040" max="12283" width="9.140625" style="37"/>
    <col min="12284" max="12284" width="55" style="37" customWidth="1"/>
    <col min="12285" max="12285" width="2.7109375" style="37" customWidth="1"/>
    <col min="12286" max="12286" width="2.28515625" style="37" customWidth="1"/>
    <col min="12287" max="12287" width="2.7109375" style="37" customWidth="1"/>
    <col min="12288" max="12288" width="10.28515625" style="37" bestFit="1" customWidth="1"/>
    <col min="12289" max="12289" width="7.140625" style="37" customWidth="1"/>
    <col min="12290" max="12290" width="9.140625" style="37"/>
    <col min="12291" max="12291" width="10.28515625" style="37" bestFit="1" customWidth="1"/>
    <col min="12292" max="12292" width="11.28515625" style="37" bestFit="1" customWidth="1"/>
    <col min="12293" max="12293" width="11.42578125" style="37" bestFit="1" customWidth="1"/>
    <col min="12294" max="12294" width="5.85546875" style="37" customWidth="1"/>
    <col min="12295" max="12295" width="18.140625" style="37" bestFit="1" customWidth="1"/>
    <col min="12296" max="12539" width="9.140625" style="37"/>
    <col min="12540" max="12540" width="55" style="37" customWidth="1"/>
    <col min="12541" max="12541" width="2.7109375" style="37" customWidth="1"/>
    <col min="12542" max="12542" width="2.28515625" style="37" customWidth="1"/>
    <col min="12543" max="12543" width="2.7109375" style="37" customWidth="1"/>
    <col min="12544" max="12544" width="10.28515625" style="37" bestFit="1" customWidth="1"/>
    <col min="12545" max="12545" width="7.140625" style="37" customWidth="1"/>
    <col min="12546" max="12546" width="9.140625" style="37"/>
    <col min="12547" max="12547" width="10.28515625" style="37" bestFit="1" customWidth="1"/>
    <col min="12548" max="12548" width="11.28515625" style="37" bestFit="1" customWidth="1"/>
    <col min="12549" max="12549" width="11.42578125" style="37" bestFit="1" customWidth="1"/>
    <col min="12550" max="12550" width="5.85546875" style="37" customWidth="1"/>
    <col min="12551" max="12551" width="18.140625" style="37" bestFit="1" customWidth="1"/>
    <col min="12552" max="12795" width="9.140625" style="37"/>
    <col min="12796" max="12796" width="55" style="37" customWidth="1"/>
    <col min="12797" max="12797" width="2.7109375" style="37" customWidth="1"/>
    <col min="12798" max="12798" width="2.28515625" style="37" customWidth="1"/>
    <col min="12799" max="12799" width="2.7109375" style="37" customWidth="1"/>
    <col min="12800" max="12800" width="10.28515625" style="37" bestFit="1" customWidth="1"/>
    <col min="12801" max="12801" width="7.140625" style="37" customWidth="1"/>
    <col min="12802" max="12802" width="9.140625" style="37"/>
    <col min="12803" max="12803" width="10.28515625" style="37" bestFit="1" customWidth="1"/>
    <col min="12804" max="12804" width="11.28515625" style="37" bestFit="1" customWidth="1"/>
    <col min="12805" max="12805" width="11.42578125" style="37" bestFit="1" customWidth="1"/>
    <col min="12806" max="12806" width="5.85546875" style="37" customWidth="1"/>
    <col min="12807" max="12807" width="18.140625" style="37" bestFit="1" customWidth="1"/>
    <col min="12808" max="13051" width="9.140625" style="37"/>
    <col min="13052" max="13052" width="55" style="37" customWidth="1"/>
    <col min="13053" max="13053" width="2.7109375" style="37" customWidth="1"/>
    <col min="13054" max="13054" width="2.28515625" style="37" customWidth="1"/>
    <col min="13055" max="13055" width="2.7109375" style="37" customWidth="1"/>
    <col min="13056" max="13056" width="10.28515625" style="37" bestFit="1" customWidth="1"/>
    <col min="13057" max="13057" width="7.140625" style="37" customWidth="1"/>
    <col min="13058" max="13058" width="9.140625" style="37"/>
    <col min="13059" max="13059" width="10.28515625" style="37" bestFit="1" customWidth="1"/>
    <col min="13060" max="13060" width="11.28515625" style="37" bestFit="1" customWidth="1"/>
    <col min="13061" max="13061" width="11.42578125" style="37" bestFit="1" customWidth="1"/>
    <col min="13062" max="13062" width="5.85546875" style="37" customWidth="1"/>
    <col min="13063" max="13063" width="18.140625" style="37" bestFit="1" customWidth="1"/>
    <col min="13064" max="13307" width="9.140625" style="37"/>
    <col min="13308" max="13308" width="55" style="37" customWidth="1"/>
    <col min="13309" max="13309" width="2.7109375" style="37" customWidth="1"/>
    <col min="13310" max="13310" width="2.28515625" style="37" customWidth="1"/>
    <col min="13311" max="13311" width="2.7109375" style="37" customWidth="1"/>
    <col min="13312" max="13312" width="10.28515625" style="37" bestFit="1" customWidth="1"/>
    <col min="13313" max="13313" width="7.140625" style="37" customWidth="1"/>
    <col min="13314" max="13314" width="9.140625" style="37"/>
    <col min="13315" max="13315" width="10.28515625" style="37" bestFit="1" customWidth="1"/>
    <col min="13316" max="13316" width="11.28515625" style="37" bestFit="1" customWidth="1"/>
    <col min="13317" max="13317" width="11.42578125" style="37" bestFit="1" customWidth="1"/>
    <col min="13318" max="13318" width="5.85546875" style="37" customWidth="1"/>
    <col min="13319" max="13319" width="18.140625" style="37" bestFit="1" customWidth="1"/>
    <col min="13320" max="13563" width="9.140625" style="37"/>
    <col min="13564" max="13564" width="55" style="37" customWidth="1"/>
    <col min="13565" max="13565" width="2.7109375" style="37" customWidth="1"/>
    <col min="13566" max="13566" width="2.28515625" style="37" customWidth="1"/>
    <col min="13567" max="13567" width="2.7109375" style="37" customWidth="1"/>
    <col min="13568" max="13568" width="10.28515625" style="37" bestFit="1" customWidth="1"/>
    <col min="13569" max="13569" width="7.140625" style="37" customWidth="1"/>
    <col min="13570" max="13570" width="9.140625" style="37"/>
    <col min="13571" max="13571" width="10.28515625" style="37" bestFit="1" customWidth="1"/>
    <col min="13572" max="13572" width="11.28515625" style="37" bestFit="1" customWidth="1"/>
    <col min="13573" max="13573" width="11.42578125" style="37" bestFit="1" customWidth="1"/>
    <col min="13574" max="13574" width="5.85546875" style="37" customWidth="1"/>
    <col min="13575" max="13575" width="18.140625" style="37" bestFit="1" customWidth="1"/>
    <col min="13576" max="13819" width="9.140625" style="37"/>
    <col min="13820" max="13820" width="55" style="37" customWidth="1"/>
    <col min="13821" max="13821" width="2.7109375" style="37" customWidth="1"/>
    <col min="13822" max="13822" width="2.28515625" style="37" customWidth="1"/>
    <col min="13823" max="13823" width="2.7109375" style="37" customWidth="1"/>
    <col min="13824" max="13824" width="10.28515625" style="37" bestFit="1" customWidth="1"/>
    <col min="13825" max="13825" width="7.140625" style="37" customWidth="1"/>
    <col min="13826" max="13826" width="9.140625" style="37"/>
    <col min="13827" max="13827" width="10.28515625" style="37" bestFit="1" customWidth="1"/>
    <col min="13828" max="13828" width="11.28515625" style="37" bestFit="1" customWidth="1"/>
    <col min="13829" max="13829" width="11.42578125" style="37" bestFit="1" customWidth="1"/>
    <col min="13830" max="13830" width="5.85546875" style="37" customWidth="1"/>
    <col min="13831" max="13831" width="18.140625" style="37" bestFit="1" customWidth="1"/>
    <col min="13832" max="14075" width="9.140625" style="37"/>
    <col min="14076" max="14076" width="55" style="37" customWidth="1"/>
    <col min="14077" max="14077" width="2.7109375" style="37" customWidth="1"/>
    <col min="14078" max="14078" width="2.28515625" style="37" customWidth="1"/>
    <col min="14079" max="14079" width="2.7109375" style="37" customWidth="1"/>
    <col min="14080" max="14080" width="10.28515625" style="37" bestFit="1" customWidth="1"/>
    <col min="14081" max="14081" width="7.140625" style="37" customWidth="1"/>
    <col min="14082" max="14082" width="9.140625" style="37"/>
    <col min="14083" max="14083" width="10.28515625" style="37" bestFit="1" customWidth="1"/>
    <col min="14084" max="14084" width="11.28515625" style="37" bestFit="1" customWidth="1"/>
    <col min="14085" max="14085" width="11.42578125" style="37" bestFit="1" customWidth="1"/>
    <col min="14086" max="14086" width="5.85546875" style="37" customWidth="1"/>
    <col min="14087" max="14087" width="18.140625" style="37" bestFit="1" customWidth="1"/>
    <col min="14088" max="14331" width="9.140625" style="37"/>
    <col min="14332" max="14332" width="55" style="37" customWidth="1"/>
    <col min="14333" max="14333" width="2.7109375" style="37" customWidth="1"/>
    <col min="14334" max="14334" width="2.28515625" style="37" customWidth="1"/>
    <col min="14335" max="14335" width="2.7109375" style="37" customWidth="1"/>
    <col min="14336" max="14336" width="10.28515625" style="37" bestFit="1" customWidth="1"/>
    <col min="14337" max="14337" width="7.140625" style="37" customWidth="1"/>
    <col min="14338" max="14338" width="9.140625" style="37"/>
    <col min="14339" max="14339" width="10.28515625" style="37" bestFit="1" customWidth="1"/>
    <col min="14340" max="14340" width="11.28515625" style="37" bestFit="1" customWidth="1"/>
    <col min="14341" max="14341" width="11.42578125" style="37" bestFit="1" customWidth="1"/>
    <col min="14342" max="14342" width="5.85546875" style="37" customWidth="1"/>
    <col min="14343" max="14343" width="18.140625" style="37" bestFit="1" customWidth="1"/>
    <col min="14344" max="14587" width="9.140625" style="37"/>
    <col min="14588" max="14588" width="55" style="37" customWidth="1"/>
    <col min="14589" max="14589" width="2.7109375" style="37" customWidth="1"/>
    <col min="14590" max="14590" width="2.28515625" style="37" customWidth="1"/>
    <col min="14591" max="14591" width="2.7109375" style="37" customWidth="1"/>
    <col min="14592" max="14592" width="10.28515625" style="37" bestFit="1" customWidth="1"/>
    <col min="14593" max="14593" width="7.140625" style="37" customWidth="1"/>
    <col min="14594" max="14594" width="9.140625" style="37"/>
    <col min="14595" max="14595" width="10.28515625" style="37" bestFit="1" customWidth="1"/>
    <col min="14596" max="14596" width="11.28515625" style="37" bestFit="1" customWidth="1"/>
    <col min="14597" max="14597" width="11.42578125" style="37" bestFit="1" customWidth="1"/>
    <col min="14598" max="14598" width="5.85546875" style="37" customWidth="1"/>
    <col min="14599" max="14599" width="18.140625" style="37" bestFit="1" customWidth="1"/>
    <col min="14600" max="14843" width="9.140625" style="37"/>
    <col min="14844" max="14844" width="55" style="37" customWidth="1"/>
    <col min="14845" max="14845" width="2.7109375" style="37" customWidth="1"/>
    <col min="14846" max="14846" width="2.28515625" style="37" customWidth="1"/>
    <col min="14847" max="14847" width="2.7109375" style="37" customWidth="1"/>
    <col min="14848" max="14848" width="10.28515625" style="37" bestFit="1" customWidth="1"/>
    <col min="14849" max="14849" width="7.140625" style="37" customWidth="1"/>
    <col min="14850" max="14850" width="9.140625" style="37"/>
    <col min="14851" max="14851" width="10.28515625" style="37" bestFit="1" customWidth="1"/>
    <col min="14852" max="14852" width="11.28515625" style="37" bestFit="1" customWidth="1"/>
    <col min="14853" max="14853" width="11.42578125" style="37" bestFit="1" customWidth="1"/>
    <col min="14854" max="14854" width="5.85546875" style="37" customWidth="1"/>
    <col min="14855" max="14855" width="18.140625" style="37" bestFit="1" customWidth="1"/>
    <col min="14856" max="15099" width="9.140625" style="37"/>
    <col min="15100" max="15100" width="55" style="37" customWidth="1"/>
    <col min="15101" max="15101" width="2.7109375" style="37" customWidth="1"/>
    <col min="15102" max="15102" width="2.28515625" style="37" customWidth="1"/>
    <col min="15103" max="15103" width="2.7109375" style="37" customWidth="1"/>
    <col min="15104" max="15104" width="10.28515625" style="37" bestFit="1" customWidth="1"/>
    <col min="15105" max="15105" width="7.140625" style="37" customWidth="1"/>
    <col min="15106" max="15106" width="9.140625" style="37"/>
    <col min="15107" max="15107" width="10.28515625" style="37" bestFit="1" customWidth="1"/>
    <col min="15108" max="15108" width="11.28515625" style="37" bestFit="1" customWidth="1"/>
    <col min="15109" max="15109" width="11.42578125" style="37" bestFit="1" customWidth="1"/>
    <col min="15110" max="15110" width="5.85546875" style="37" customWidth="1"/>
    <col min="15111" max="15111" width="18.140625" style="37" bestFit="1" customWidth="1"/>
    <col min="15112" max="15355" width="9.140625" style="37"/>
    <col min="15356" max="15356" width="55" style="37" customWidth="1"/>
    <col min="15357" max="15357" width="2.7109375" style="37" customWidth="1"/>
    <col min="15358" max="15358" width="2.28515625" style="37" customWidth="1"/>
    <col min="15359" max="15359" width="2.7109375" style="37" customWidth="1"/>
    <col min="15360" max="15360" width="10.28515625" style="37" bestFit="1" customWidth="1"/>
    <col min="15361" max="15361" width="7.140625" style="37" customWidth="1"/>
    <col min="15362" max="15362" width="9.140625" style="37"/>
    <col min="15363" max="15363" width="10.28515625" style="37" bestFit="1" customWidth="1"/>
    <col min="15364" max="15364" width="11.28515625" style="37" bestFit="1" customWidth="1"/>
    <col min="15365" max="15365" width="11.42578125" style="37" bestFit="1" customWidth="1"/>
    <col min="15366" max="15366" width="5.85546875" style="37" customWidth="1"/>
    <col min="15367" max="15367" width="18.140625" style="37" bestFit="1" customWidth="1"/>
    <col min="15368" max="15611" width="9.140625" style="37"/>
    <col min="15612" max="15612" width="55" style="37" customWidth="1"/>
    <col min="15613" max="15613" width="2.7109375" style="37" customWidth="1"/>
    <col min="15614" max="15614" width="2.28515625" style="37" customWidth="1"/>
    <col min="15615" max="15615" width="2.7109375" style="37" customWidth="1"/>
    <col min="15616" max="15616" width="10.28515625" style="37" bestFit="1" customWidth="1"/>
    <col min="15617" max="15617" width="7.140625" style="37" customWidth="1"/>
    <col min="15618" max="15618" width="9.140625" style="37"/>
    <col min="15619" max="15619" width="10.28515625" style="37" bestFit="1" customWidth="1"/>
    <col min="15620" max="15620" width="11.28515625" style="37" bestFit="1" customWidth="1"/>
    <col min="15621" max="15621" width="11.42578125" style="37" bestFit="1" customWidth="1"/>
    <col min="15622" max="15622" width="5.85546875" style="37" customWidth="1"/>
    <col min="15623" max="15623" width="18.140625" style="37" bestFit="1" customWidth="1"/>
    <col min="15624" max="15867" width="9.140625" style="37"/>
    <col min="15868" max="15868" width="55" style="37" customWidth="1"/>
    <col min="15869" max="15869" width="2.7109375" style="37" customWidth="1"/>
    <col min="15870" max="15870" width="2.28515625" style="37" customWidth="1"/>
    <col min="15871" max="15871" width="2.7109375" style="37" customWidth="1"/>
    <col min="15872" max="15872" width="10.28515625" style="37" bestFit="1" customWidth="1"/>
    <col min="15873" max="15873" width="7.140625" style="37" customWidth="1"/>
    <col min="15874" max="15874" width="9.140625" style="37"/>
    <col min="15875" max="15875" width="10.28515625" style="37" bestFit="1" customWidth="1"/>
    <col min="15876" max="15876" width="11.28515625" style="37" bestFit="1" customWidth="1"/>
    <col min="15877" max="15877" width="11.42578125" style="37" bestFit="1" customWidth="1"/>
    <col min="15878" max="15878" width="5.85546875" style="37" customWidth="1"/>
    <col min="15879" max="15879" width="18.140625" style="37" bestFit="1" customWidth="1"/>
    <col min="15880" max="16123" width="9.140625" style="37"/>
    <col min="16124" max="16124" width="55" style="37" customWidth="1"/>
    <col min="16125" max="16125" width="2.7109375" style="37" customWidth="1"/>
    <col min="16126" max="16126" width="2.28515625" style="37" customWidth="1"/>
    <col min="16127" max="16127" width="2.7109375" style="37" customWidth="1"/>
    <col min="16128" max="16128" width="10.28515625" style="37" bestFit="1" customWidth="1"/>
    <col min="16129" max="16129" width="7.140625" style="37" customWidth="1"/>
    <col min="16130" max="16130" width="9.140625" style="37"/>
    <col min="16131" max="16131" width="10.28515625" style="37" bestFit="1" customWidth="1"/>
    <col min="16132" max="16132" width="11.28515625" style="37" bestFit="1" customWidth="1"/>
    <col min="16133" max="16133" width="11.42578125" style="37" bestFit="1" customWidth="1"/>
    <col min="16134" max="16134" width="5.85546875" style="37" customWidth="1"/>
    <col min="16135" max="16135" width="18.140625" style="37" bestFit="1" customWidth="1"/>
    <col min="16136" max="16384" width="9.140625" style="37"/>
  </cols>
  <sheetData>
    <row r="1" spans="1:12" ht="13.5">
      <c r="H1" s="82"/>
      <c r="K1" s="83"/>
      <c r="L1" s="38" t="s">
        <v>1</v>
      </c>
    </row>
    <row r="2" spans="1:12" ht="13.5">
      <c r="H2" s="82"/>
      <c r="K2" s="243" t="s">
        <v>559</v>
      </c>
      <c r="L2" s="244"/>
    </row>
    <row r="3" spans="1:12">
      <c r="A3" s="40" t="s">
        <v>49</v>
      </c>
      <c r="B3" s="245" t="s">
        <v>50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</row>
    <row r="4" spans="1:12">
      <c r="A4" s="40" t="s">
        <v>51</v>
      </c>
      <c r="B4" s="245" t="s">
        <v>10</v>
      </c>
      <c r="C4" s="245"/>
      <c r="D4" s="245"/>
      <c r="E4" s="245"/>
      <c r="F4" s="245"/>
      <c r="G4" s="245"/>
      <c r="H4" s="245"/>
      <c r="I4" s="245"/>
      <c r="J4" s="245"/>
      <c r="K4" s="245"/>
      <c r="L4" s="245"/>
    </row>
    <row r="5" spans="1:12">
      <c r="A5" s="40" t="s">
        <v>52</v>
      </c>
      <c r="B5" s="245" t="s">
        <v>53</v>
      </c>
      <c r="C5" s="245"/>
      <c r="D5" s="245"/>
      <c r="E5" s="245"/>
      <c r="F5" s="245"/>
      <c r="G5" s="245"/>
      <c r="H5" s="245"/>
      <c r="I5" s="245"/>
      <c r="J5" s="245"/>
      <c r="K5" s="245"/>
      <c r="L5" s="245"/>
    </row>
    <row r="6" spans="1:12">
      <c r="A6" s="40" t="s">
        <v>56</v>
      </c>
      <c r="B6" s="246" t="s">
        <v>55</v>
      </c>
      <c r="C6" s="246"/>
      <c r="D6" s="246"/>
      <c r="E6" s="246"/>
      <c r="F6" s="246"/>
      <c r="G6" s="246"/>
      <c r="H6" s="246"/>
      <c r="I6" s="246"/>
      <c r="J6" s="246"/>
      <c r="K6" s="246"/>
      <c r="L6" s="246"/>
    </row>
    <row r="7" spans="1:12">
      <c r="I7" s="119"/>
      <c r="J7" s="119"/>
      <c r="K7" s="119"/>
      <c r="L7" s="119"/>
    </row>
    <row r="8" spans="1:12">
      <c r="I8" s="119"/>
      <c r="J8" s="119"/>
      <c r="K8" s="119"/>
      <c r="L8" s="119"/>
    </row>
    <row r="9" spans="1:12">
      <c r="I9" s="119"/>
      <c r="J9" s="119"/>
      <c r="K9" s="119"/>
      <c r="L9" s="119"/>
    </row>
    <row r="10" spans="1:12">
      <c r="I10" s="119"/>
      <c r="J10" s="119"/>
      <c r="K10" s="119"/>
      <c r="L10" s="119"/>
    </row>
    <row r="12" spans="1:12" ht="16.5" thickBot="1">
      <c r="A12" s="242" t="s">
        <v>560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</row>
    <row r="13" spans="1:12" ht="13.5" thickTop="1">
      <c r="A13" s="239" t="s">
        <v>647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</row>
    <row r="16" spans="1:12">
      <c r="L16" s="37" t="s">
        <v>439</v>
      </c>
    </row>
    <row r="17" spans="1:12" ht="0.75" customHeight="1"/>
    <row r="18" spans="1:12" hidden="1"/>
    <row r="19" spans="1:12" ht="26.25" customHeight="1">
      <c r="A19" s="187" t="s">
        <v>561</v>
      </c>
      <c r="B19" s="240" t="s">
        <v>443</v>
      </c>
      <c r="C19" s="240"/>
      <c r="D19" s="240"/>
      <c r="E19" s="143" t="s">
        <v>562</v>
      </c>
      <c r="F19" s="143"/>
      <c r="G19" s="143"/>
      <c r="H19" s="143"/>
      <c r="I19" s="143"/>
      <c r="J19" s="143"/>
      <c r="K19" s="240" t="s">
        <v>563</v>
      </c>
      <c r="L19" s="240" t="s">
        <v>564</v>
      </c>
    </row>
    <row r="20" spans="1:12" ht="15" customHeight="1">
      <c r="A20" s="187"/>
      <c r="B20" s="240"/>
      <c r="C20" s="240"/>
      <c r="D20" s="240"/>
      <c r="E20" s="143"/>
      <c r="F20" s="143"/>
      <c r="G20" s="143"/>
      <c r="H20" s="143"/>
      <c r="I20" s="143"/>
      <c r="J20" s="143"/>
      <c r="K20" s="240"/>
      <c r="L20" s="240"/>
    </row>
    <row r="21" spans="1:12" ht="16.5" hidden="1" customHeight="1">
      <c r="A21" s="187"/>
      <c r="B21" s="240"/>
      <c r="C21" s="240"/>
      <c r="D21" s="240"/>
      <c r="E21" s="172"/>
      <c r="F21" s="172"/>
      <c r="G21" s="172"/>
      <c r="H21" s="172"/>
      <c r="I21" s="172"/>
      <c r="J21" s="172"/>
      <c r="K21" s="240"/>
      <c r="L21" s="240"/>
    </row>
    <row r="22" spans="1:12" ht="203.25" customHeight="1">
      <c r="A22" s="187"/>
      <c r="B22" s="240"/>
      <c r="C22" s="240"/>
      <c r="D22" s="240"/>
      <c r="E22" s="240" t="s">
        <v>565</v>
      </c>
      <c r="F22" s="121" t="s">
        <v>566</v>
      </c>
      <c r="G22" s="240" t="s">
        <v>567</v>
      </c>
      <c r="H22" s="241" t="s">
        <v>568</v>
      </c>
      <c r="I22" s="240" t="s">
        <v>569</v>
      </c>
      <c r="J22" s="121" t="s">
        <v>570</v>
      </c>
      <c r="K22" s="240"/>
      <c r="L22" s="240"/>
    </row>
    <row r="23" spans="1:12" ht="81" hidden="1" customHeight="1">
      <c r="A23" s="118"/>
      <c r="B23" s="240"/>
      <c r="C23" s="240"/>
      <c r="D23" s="240"/>
      <c r="E23" s="240"/>
      <c r="F23" s="84" t="s">
        <v>571</v>
      </c>
      <c r="G23" s="240"/>
      <c r="H23" s="241"/>
      <c r="I23" s="240"/>
      <c r="J23" s="84"/>
      <c r="K23" s="240"/>
      <c r="L23" s="85"/>
    </row>
    <row r="24" spans="1:12" ht="41.25" hidden="1" customHeight="1">
      <c r="A24" s="118"/>
      <c r="B24" s="240"/>
      <c r="C24" s="240"/>
      <c r="D24" s="240"/>
      <c r="E24" s="240"/>
      <c r="F24" s="85"/>
      <c r="G24" s="240"/>
      <c r="H24" s="241"/>
      <c r="I24" s="240"/>
      <c r="J24" s="84" t="s">
        <v>572</v>
      </c>
      <c r="K24" s="240"/>
      <c r="L24" s="85"/>
    </row>
    <row r="25" spans="1:12">
      <c r="A25" s="117">
        <v>1</v>
      </c>
      <c r="B25" s="143">
        <v>2</v>
      </c>
      <c r="C25" s="143"/>
      <c r="D25" s="143"/>
      <c r="E25" s="117">
        <v>3</v>
      </c>
      <c r="F25" s="117">
        <v>4</v>
      </c>
      <c r="G25" s="117">
        <v>5</v>
      </c>
      <c r="H25" s="117">
        <v>6</v>
      </c>
      <c r="I25" s="117">
        <v>7</v>
      </c>
      <c r="J25" s="117">
        <v>8</v>
      </c>
      <c r="K25" s="117">
        <v>9</v>
      </c>
      <c r="L25" s="117">
        <v>10</v>
      </c>
    </row>
    <row r="26" spans="1:12" ht="16.5" customHeight="1">
      <c r="A26" s="72" t="s">
        <v>648</v>
      </c>
      <c r="B26" s="117">
        <v>9</v>
      </c>
      <c r="C26" s="117">
        <v>0</v>
      </c>
      <c r="D26" s="117">
        <v>1</v>
      </c>
      <c r="E26" s="86">
        <v>90255013</v>
      </c>
      <c r="F26" s="86"/>
      <c r="G26" s="86"/>
      <c r="H26" s="86">
        <v>54382119</v>
      </c>
      <c r="I26" s="86">
        <v>41593828</v>
      </c>
      <c r="J26" s="86">
        <v>186230960</v>
      </c>
      <c r="K26" s="86"/>
      <c r="L26" s="86">
        <v>186230960</v>
      </c>
    </row>
    <row r="27" spans="1:12" ht="18.75" customHeight="1">
      <c r="A27" s="118" t="s">
        <v>573</v>
      </c>
      <c r="B27" s="117">
        <v>9</v>
      </c>
      <c r="C27" s="117">
        <v>0</v>
      </c>
      <c r="D27" s="117">
        <v>2</v>
      </c>
      <c r="E27" s="118">
        <v>0</v>
      </c>
      <c r="F27" s="118"/>
      <c r="G27" s="118"/>
      <c r="H27" s="118">
        <v>0</v>
      </c>
      <c r="I27" s="118">
        <v>0</v>
      </c>
      <c r="J27" s="118">
        <v>0</v>
      </c>
      <c r="K27" s="118"/>
      <c r="L27" s="118">
        <v>0</v>
      </c>
    </row>
    <row r="28" spans="1:12" ht="19.5" customHeight="1">
      <c r="A28" s="118" t="s">
        <v>574</v>
      </c>
      <c r="B28" s="117">
        <v>9</v>
      </c>
      <c r="C28" s="117">
        <v>0</v>
      </c>
      <c r="D28" s="117">
        <v>3</v>
      </c>
      <c r="E28" s="118">
        <v>0</v>
      </c>
      <c r="F28" s="118"/>
      <c r="G28" s="118"/>
      <c r="H28" s="118">
        <v>0</v>
      </c>
      <c r="I28" s="118">
        <v>0</v>
      </c>
      <c r="J28" s="118">
        <v>0</v>
      </c>
      <c r="K28" s="118"/>
      <c r="L28" s="118">
        <v>0</v>
      </c>
    </row>
    <row r="29" spans="1:12" ht="18.75" customHeight="1">
      <c r="A29" s="238" t="s">
        <v>649</v>
      </c>
      <c r="B29" s="143">
        <v>9</v>
      </c>
      <c r="C29" s="143">
        <v>0</v>
      </c>
      <c r="D29" s="143">
        <v>4</v>
      </c>
      <c r="E29" s="125">
        <v>90255013</v>
      </c>
      <c r="F29" s="125"/>
      <c r="G29" s="125"/>
      <c r="H29" s="125">
        <v>54382119</v>
      </c>
      <c r="I29" s="125">
        <v>41593828</v>
      </c>
      <c r="J29" s="125">
        <v>186230960</v>
      </c>
      <c r="K29" s="125"/>
      <c r="L29" s="125">
        <v>186230960</v>
      </c>
    </row>
    <row r="30" spans="1:12" ht="15" customHeight="1">
      <c r="A30" s="238"/>
      <c r="B30" s="143"/>
      <c r="C30" s="143"/>
      <c r="D30" s="143"/>
      <c r="E30" s="125"/>
      <c r="F30" s="125"/>
      <c r="G30" s="125"/>
      <c r="H30" s="125"/>
      <c r="I30" s="125"/>
      <c r="J30" s="125">
        <v>0</v>
      </c>
      <c r="K30" s="125"/>
      <c r="L30" s="125"/>
    </row>
    <row r="31" spans="1:12">
      <c r="A31" s="118" t="s">
        <v>575</v>
      </c>
      <c r="B31" s="117">
        <v>9</v>
      </c>
      <c r="C31" s="117">
        <v>0</v>
      </c>
      <c r="D31" s="117">
        <v>5</v>
      </c>
      <c r="E31" s="118"/>
      <c r="F31" s="118"/>
      <c r="G31" s="118"/>
      <c r="H31" s="118"/>
      <c r="I31" s="118">
        <v>0</v>
      </c>
      <c r="J31" s="118">
        <v>0</v>
      </c>
      <c r="K31" s="118"/>
      <c r="L31" s="118">
        <v>0</v>
      </c>
    </row>
    <row r="32" spans="1:12" ht="33" customHeight="1">
      <c r="A32" s="118" t="s">
        <v>635</v>
      </c>
      <c r="B32" s="117">
        <v>9</v>
      </c>
      <c r="C32" s="117">
        <v>0</v>
      </c>
      <c r="D32" s="117">
        <v>6</v>
      </c>
      <c r="E32" s="118"/>
      <c r="F32" s="118"/>
      <c r="G32" s="118"/>
      <c r="H32" s="118"/>
      <c r="I32" s="118">
        <v>0</v>
      </c>
      <c r="J32" s="118">
        <v>0</v>
      </c>
      <c r="K32" s="118"/>
      <c r="L32" s="118">
        <v>0</v>
      </c>
    </row>
    <row r="33" spans="1:12" ht="32.25" customHeight="1">
      <c r="A33" s="118" t="s">
        <v>576</v>
      </c>
      <c r="B33" s="117">
        <v>9</v>
      </c>
      <c r="C33" s="117">
        <v>0</v>
      </c>
      <c r="D33" s="117">
        <v>7</v>
      </c>
      <c r="E33" s="118"/>
      <c r="F33" s="118"/>
      <c r="G33" s="118"/>
      <c r="H33" s="118"/>
      <c r="I33" s="118">
        <v>0</v>
      </c>
      <c r="J33" s="118"/>
      <c r="K33" s="118"/>
      <c r="L33" s="118">
        <v>0</v>
      </c>
    </row>
    <row r="34" spans="1:12" ht="16.5" customHeight="1">
      <c r="A34" s="118" t="s">
        <v>577</v>
      </c>
      <c r="B34" s="117">
        <v>9</v>
      </c>
      <c r="C34" s="117">
        <v>0</v>
      </c>
      <c r="D34" s="117">
        <v>8</v>
      </c>
      <c r="E34" s="118"/>
      <c r="F34" s="118"/>
      <c r="G34" s="118"/>
      <c r="H34" s="118"/>
      <c r="I34" s="80">
        <v>8920684</v>
      </c>
      <c r="J34" s="136">
        <v>8920684</v>
      </c>
      <c r="K34" s="125"/>
      <c r="L34" s="80">
        <v>8920684</v>
      </c>
    </row>
    <row r="35" spans="1:12" ht="18.75" customHeight="1">
      <c r="A35" s="118" t="s">
        <v>578</v>
      </c>
      <c r="B35" s="117">
        <v>9</v>
      </c>
      <c r="C35" s="117">
        <v>0</v>
      </c>
      <c r="D35" s="117">
        <v>9</v>
      </c>
      <c r="E35" s="118"/>
      <c r="F35" s="118"/>
      <c r="G35" s="118"/>
      <c r="H35" s="118"/>
      <c r="I35" s="118">
        <v>0</v>
      </c>
      <c r="J35" s="118"/>
      <c r="K35" s="118"/>
      <c r="L35" s="118">
        <v>0</v>
      </c>
    </row>
    <row r="36" spans="1:12" ht="29.25" customHeight="1">
      <c r="A36" s="118" t="s">
        <v>579</v>
      </c>
      <c r="B36" s="117">
        <v>9</v>
      </c>
      <c r="C36" s="117">
        <v>1</v>
      </c>
      <c r="D36" s="117">
        <v>0</v>
      </c>
      <c r="E36" s="118"/>
      <c r="F36" s="118"/>
      <c r="G36" s="118"/>
      <c r="H36" s="118"/>
      <c r="I36" s="80">
        <v>5246577</v>
      </c>
      <c r="J36" s="135">
        <v>5246577</v>
      </c>
      <c r="K36" s="86"/>
      <c r="L36" s="80">
        <v>5246577</v>
      </c>
    </row>
    <row r="37" spans="1:12" ht="33.75" customHeight="1">
      <c r="A37" s="118" t="s">
        <v>580</v>
      </c>
      <c r="B37" s="117">
        <v>9</v>
      </c>
      <c r="C37" s="117">
        <v>1</v>
      </c>
      <c r="D37" s="117">
        <v>1</v>
      </c>
      <c r="E37" s="80">
        <v>-85659</v>
      </c>
      <c r="F37" s="86"/>
      <c r="G37" s="86"/>
      <c r="H37" s="80">
        <v>4503</v>
      </c>
      <c r="I37" s="80">
        <v>-4503</v>
      </c>
      <c r="J37" s="80">
        <v>-85659</v>
      </c>
      <c r="K37" s="86"/>
      <c r="L37" s="80">
        <v>-85659</v>
      </c>
    </row>
    <row r="38" spans="1:12" ht="32.25" customHeight="1">
      <c r="A38" s="72" t="s">
        <v>650</v>
      </c>
      <c r="B38" s="117">
        <v>9</v>
      </c>
      <c r="C38" s="117">
        <v>1</v>
      </c>
      <c r="D38" s="117">
        <v>2</v>
      </c>
      <c r="E38" s="86">
        <v>90169354</v>
      </c>
      <c r="F38" s="86"/>
      <c r="G38" s="86"/>
      <c r="H38" s="86">
        <v>54386622</v>
      </c>
      <c r="I38" s="86">
        <v>45263432</v>
      </c>
      <c r="J38" s="86">
        <v>189819408</v>
      </c>
      <c r="K38" s="86"/>
      <c r="L38" s="86">
        <v>189819408</v>
      </c>
    </row>
    <row r="39" spans="1:12" ht="18" customHeight="1">
      <c r="A39" s="118" t="s">
        <v>581</v>
      </c>
      <c r="B39" s="117">
        <v>9</v>
      </c>
      <c r="C39" s="117">
        <v>1</v>
      </c>
      <c r="D39" s="117">
        <v>3</v>
      </c>
      <c r="E39" s="118"/>
      <c r="F39" s="118"/>
      <c r="G39" s="118"/>
      <c r="H39" s="118">
        <v>0</v>
      </c>
      <c r="I39" s="118"/>
      <c r="J39" s="118"/>
      <c r="K39" s="118"/>
      <c r="L39" s="118"/>
    </row>
    <row r="40" spans="1:12" ht="18.75" customHeight="1">
      <c r="A40" s="118" t="s">
        <v>582</v>
      </c>
      <c r="B40" s="117">
        <v>9</v>
      </c>
      <c r="C40" s="117">
        <v>1</v>
      </c>
      <c r="D40" s="117">
        <v>4</v>
      </c>
      <c r="E40" s="118"/>
      <c r="F40" s="118"/>
      <c r="G40" s="118"/>
      <c r="H40" s="118">
        <v>0</v>
      </c>
      <c r="I40" s="118"/>
      <c r="J40" s="118"/>
      <c r="K40" s="118"/>
      <c r="L40" s="118"/>
    </row>
    <row r="41" spans="1:12" ht="13.5">
      <c r="A41" s="72" t="s">
        <v>651</v>
      </c>
      <c r="B41" s="143">
        <v>9</v>
      </c>
      <c r="C41" s="143">
        <v>1</v>
      </c>
      <c r="D41" s="143">
        <v>5</v>
      </c>
      <c r="E41" s="125">
        <v>90169354</v>
      </c>
      <c r="F41" s="125"/>
      <c r="G41" s="125"/>
      <c r="H41" s="125">
        <v>54386622</v>
      </c>
      <c r="I41" s="125">
        <v>45263432</v>
      </c>
      <c r="J41" s="125">
        <v>189819408</v>
      </c>
      <c r="K41" s="125"/>
      <c r="L41" s="125">
        <v>189819408</v>
      </c>
    </row>
    <row r="42" spans="1:12" ht="13.5">
      <c r="A42" s="72" t="s">
        <v>652</v>
      </c>
      <c r="B42" s="143"/>
      <c r="C42" s="143"/>
      <c r="D42" s="143"/>
      <c r="E42" s="125"/>
      <c r="F42" s="125"/>
      <c r="G42" s="125"/>
      <c r="H42" s="125"/>
      <c r="I42" s="125"/>
      <c r="J42" s="125"/>
      <c r="K42" s="125"/>
      <c r="L42" s="125"/>
    </row>
    <row r="43" spans="1:12" ht="18" customHeight="1">
      <c r="A43" s="118" t="s">
        <v>583</v>
      </c>
      <c r="B43" s="117">
        <v>9</v>
      </c>
      <c r="C43" s="117">
        <v>1</v>
      </c>
      <c r="D43" s="117">
        <v>6</v>
      </c>
      <c r="E43" s="118"/>
      <c r="F43" s="118"/>
      <c r="G43" s="118"/>
      <c r="H43" s="118"/>
      <c r="I43" s="118"/>
      <c r="J43" s="118"/>
      <c r="K43" s="118"/>
      <c r="L43" s="118"/>
    </row>
    <row r="44" spans="1:12" ht="30.75" customHeight="1">
      <c r="A44" s="118" t="s">
        <v>584</v>
      </c>
      <c r="B44" s="117">
        <v>9</v>
      </c>
      <c r="C44" s="117">
        <v>1</v>
      </c>
      <c r="D44" s="117">
        <v>7</v>
      </c>
      <c r="E44" s="118"/>
      <c r="F44" s="118"/>
      <c r="G44" s="118"/>
      <c r="H44" s="118"/>
      <c r="I44" s="118"/>
      <c r="J44" s="118"/>
      <c r="K44" s="118"/>
      <c r="L44" s="118"/>
    </row>
    <row r="45" spans="1:12" ht="31.5" customHeight="1">
      <c r="A45" s="118" t="s">
        <v>585</v>
      </c>
      <c r="B45" s="117">
        <v>9</v>
      </c>
      <c r="C45" s="117">
        <v>1</v>
      </c>
      <c r="D45" s="117">
        <v>8</v>
      </c>
      <c r="E45" s="118"/>
      <c r="F45" s="118"/>
      <c r="G45" s="118"/>
      <c r="H45" s="118"/>
      <c r="I45" s="118"/>
      <c r="J45" s="118"/>
      <c r="K45" s="118"/>
      <c r="L45" s="118"/>
    </row>
    <row r="46" spans="1:12" ht="18" customHeight="1">
      <c r="A46" s="118" t="s">
        <v>586</v>
      </c>
      <c r="B46" s="117">
        <v>9</v>
      </c>
      <c r="C46" s="117">
        <v>1</v>
      </c>
      <c r="D46" s="117">
        <v>9</v>
      </c>
      <c r="E46" s="118"/>
      <c r="F46" s="118"/>
      <c r="G46" s="118"/>
      <c r="H46" s="118"/>
      <c r="I46" s="80">
        <v>1573781</v>
      </c>
      <c r="J46" s="80">
        <v>1573781</v>
      </c>
      <c r="K46" s="86"/>
      <c r="L46" s="80">
        <v>1573781</v>
      </c>
    </row>
    <row r="47" spans="1:12" ht="19.5" customHeight="1">
      <c r="A47" s="118" t="s">
        <v>587</v>
      </c>
      <c r="B47" s="117">
        <v>9</v>
      </c>
      <c r="C47" s="117">
        <v>2</v>
      </c>
      <c r="D47" s="117">
        <v>0</v>
      </c>
      <c r="E47" s="118"/>
      <c r="F47" s="118"/>
      <c r="G47" s="118"/>
      <c r="H47" s="118"/>
      <c r="I47" s="118"/>
      <c r="J47" s="118">
        <v>0</v>
      </c>
      <c r="K47" s="118"/>
      <c r="L47" s="118">
        <v>0</v>
      </c>
    </row>
    <row r="48" spans="1:12" ht="33.75" customHeight="1">
      <c r="A48" s="118" t="s">
        <v>588</v>
      </c>
      <c r="B48" s="117">
        <v>9</v>
      </c>
      <c r="C48" s="117">
        <v>2</v>
      </c>
      <c r="D48" s="117">
        <v>1</v>
      </c>
      <c r="E48" s="118"/>
      <c r="F48" s="118"/>
      <c r="G48" s="118"/>
      <c r="H48" s="118"/>
      <c r="I48" s="80">
        <v>5305463</v>
      </c>
      <c r="J48" s="80">
        <v>5305463</v>
      </c>
      <c r="K48" s="86"/>
      <c r="L48" s="80">
        <v>5305463</v>
      </c>
    </row>
    <row r="49" spans="1:12" ht="33.75" customHeight="1">
      <c r="A49" s="118" t="s">
        <v>589</v>
      </c>
      <c r="B49" s="117">
        <v>9</v>
      </c>
      <c r="C49" s="117">
        <v>2</v>
      </c>
      <c r="D49" s="117">
        <v>2</v>
      </c>
      <c r="E49" s="80">
        <v>-26773</v>
      </c>
      <c r="F49" s="86"/>
      <c r="G49" s="86"/>
      <c r="H49" s="80">
        <v>441</v>
      </c>
      <c r="I49" s="80"/>
      <c r="J49" s="80">
        <v>-26332</v>
      </c>
      <c r="K49" s="86"/>
      <c r="L49" s="80">
        <v>-26332</v>
      </c>
    </row>
    <row r="50" spans="1:12" ht="18.75" customHeight="1">
      <c r="A50" s="72" t="s">
        <v>653</v>
      </c>
      <c r="B50" s="143">
        <v>9</v>
      </c>
      <c r="C50" s="143">
        <v>2</v>
      </c>
      <c r="D50" s="143">
        <v>3</v>
      </c>
      <c r="E50" s="236">
        <f>+E41+E49</f>
        <v>90142581</v>
      </c>
      <c r="F50" s="236"/>
      <c r="G50" s="236"/>
      <c r="H50" s="236">
        <f t="shared" ref="H50" si="0">+H41+H49</f>
        <v>54387063</v>
      </c>
      <c r="I50" s="236">
        <f>+I41+I46-I48+I49</f>
        <v>41531750</v>
      </c>
      <c r="J50" s="236">
        <f>+J41+J46-J48+J49</f>
        <v>186061394</v>
      </c>
      <c r="K50" s="236"/>
      <c r="L50" s="236">
        <f>+L41+L46-L48+L49</f>
        <v>186061394</v>
      </c>
    </row>
    <row r="51" spans="1:12" ht="16.5" customHeight="1">
      <c r="A51" s="118" t="s">
        <v>590</v>
      </c>
      <c r="B51" s="143"/>
      <c r="C51" s="143"/>
      <c r="D51" s="143"/>
      <c r="E51" s="237"/>
      <c r="F51" s="237"/>
      <c r="G51" s="237"/>
      <c r="H51" s="237"/>
      <c r="I51" s="237"/>
      <c r="J51" s="237"/>
      <c r="K51" s="237"/>
      <c r="L51" s="237"/>
    </row>
    <row r="52" spans="1:12">
      <c r="A52" s="88"/>
    </row>
    <row r="53" spans="1:12">
      <c r="E53" s="119"/>
      <c r="F53" s="119"/>
      <c r="G53" s="119"/>
    </row>
    <row r="54" spans="1:12">
      <c r="A54" s="123" t="s">
        <v>221</v>
      </c>
      <c r="E54" s="119"/>
      <c r="F54" s="119"/>
      <c r="G54" s="119"/>
      <c r="L54" s="37" t="s">
        <v>634</v>
      </c>
    </row>
    <row r="55" spans="1:12">
      <c r="E55" s="119"/>
      <c r="F55" s="119"/>
      <c r="G55" s="119"/>
      <c r="I55" s="37" t="s">
        <v>223</v>
      </c>
      <c r="L55" s="120" t="s">
        <v>47</v>
      </c>
    </row>
    <row r="56" spans="1:12">
      <c r="A56" s="120" t="s">
        <v>646</v>
      </c>
      <c r="E56" s="119"/>
      <c r="F56" s="119"/>
      <c r="G56" s="119"/>
    </row>
  </sheetData>
  <mergeCells count="36">
    <mergeCell ref="A12:L12"/>
    <mergeCell ref="K2:L2"/>
    <mergeCell ref="B3:L3"/>
    <mergeCell ref="B4:L4"/>
    <mergeCell ref="B5:L5"/>
    <mergeCell ref="B6:L6"/>
    <mergeCell ref="A13:L13"/>
    <mergeCell ref="A19:A22"/>
    <mergeCell ref="B19:D24"/>
    <mergeCell ref="E19:J20"/>
    <mergeCell ref="K19:K24"/>
    <mergeCell ref="L19:L22"/>
    <mergeCell ref="E21:J21"/>
    <mergeCell ref="E22:E24"/>
    <mergeCell ref="G22:G24"/>
    <mergeCell ref="H22:H24"/>
    <mergeCell ref="I22:I24"/>
    <mergeCell ref="B41:B42"/>
    <mergeCell ref="C41:C42"/>
    <mergeCell ref="D41:D42"/>
    <mergeCell ref="B25:D25"/>
    <mergeCell ref="A29:A30"/>
    <mergeCell ref="B29:B30"/>
    <mergeCell ref="C29:C30"/>
    <mergeCell ref="D29:D30"/>
    <mergeCell ref="L50:L51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92" orientation="landscape" horizontalDpi="300" verticalDpi="300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3"/>
  <sheetViews>
    <sheetView workbookViewId="0">
      <selection activeCell="D26" sqref="D26:E27"/>
    </sheetView>
  </sheetViews>
  <sheetFormatPr defaultColWidth="9.140625" defaultRowHeight="12.75"/>
  <cols>
    <col min="1" max="1" width="67.140625" style="35" customWidth="1"/>
    <col min="2" max="2" width="45.5703125" style="5" customWidth="1"/>
    <col min="3" max="16384" width="9.140625" style="5"/>
  </cols>
  <sheetData>
    <row r="1" spans="1:11" ht="13.5">
      <c r="A1" s="33" t="s">
        <v>591</v>
      </c>
      <c r="B1" s="2" t="s">
        <v>1</v>
      </c>
      <c r="C1" s="3"/>
      <c r="E1" s="3"/>
      <c r="F1" s="3"/>
      <c r="G1" s="4"/>
      <c r="I1" s="6"/>
      <c r="J1" s="6"/>
      <c r="K1" s="6"/>
    </row>
    <row r="2" spans="1:11" ht="13.5">
      <c r="A2" s="247" t="s">
        <v>592</v>
      </c>
      <c r="B2" s="2" t="s">
        <v>593</v>
      </c>
      <c r="C2" s="3"/>
      <c r="E2" s="3"/>
      <c r="F2" s="3"/>
      <c r="G2" s="4"/>
      <c r="I2" s="6"/>
      <c r="J2" s="6"/>
      <c r="K2" s="6"/>
    </row>
    <row r="3" spans="1:11" ht="34.5" customHeight="1">
      <c r="A3" s="248"/>
      <c r="B3" s="2"/>
      <c r="C3" s="9"/>
      <c r="D3" s="9"/>
      <c r="E3" s="9"/>
      <c r="F3" s="9"/>
      <c r="G3" s="9"/>
      <c r="H3" s="9"/>
      <c r="I3" s="9"/>
      <c r="J3" s="9"/>
      <c r="K3" s="9"/>
    </row>
    <row r="4" spans="1:11" ht="38.25" customHeight="1">
      <c r="A4" s="89" t="s">
        <v>594</v>
      </c>
      <c r="B4" s="89" t="s">
        <v>595</v>
      </c>
      <c r="C4" s="9"/>
      <c r="D4" s="9"/>
      <c r="E4" s="9"/>
      <c r="F4" s="9"/>
      <c r="G4" s="9"/>
      <c r="H4" s="9"/>
      <c r="I4" s="9"/>
      <c r="J4" s="9"/>
      <c r="K4" s="9"/>
    </row>
    <row r="5" spans="1:11" ht="13.5">
      <c r="A5" s="90"/>
      <c r="B5" s="91"/>
    </row>
    <row r="6" spans="1:11" ht="13.5">
      <c r="A6" s="92"/>
      <c r="B6" s="91"/>
    </row>
    <row r="7" spans="1:11">
      <c r="A7" s="93"/>
      <c r="B7" s="91"/>
    </row>
    <row r="8" spans="1:11">
      <c r="A8" s="91"/>
      <c r="B8" s="94"/>
    </row>
    <row r="9" spans="1:11">
      <c r="A9" s="83"/>
      <c r="B9" s="91"/>
    </row>
    <row r="10" spans="1:11">
      <c r="A10" s="91"/>
      <c r="B10" s="91"/>
    </row>
    <row r="11" spans="1:11">
      <c r="A11" s="91"/>
      <c r="B11" s="91"/>
    </row>
    <row r="12" spans="1:11">
      <c r="A12" s="79"/>
      <c r="B12" s="91"/>
    </row>
    <row r="13" spans="1:11" ht="15" customHeight="1">
      <c r="A13" s="79"/>
      <c r="B13" s="91"/>
    </row>
    <row r="14" spans="1:11" ht="17.25" customHeight="1">
      <c r="A14" s="79"/>
      <c r="B14" s="91"/>
    </row>
    <row r="15" spans="1:11">
      <c r="A15" s="79"/>
      <c r="B15" s="91"/>
    </row>
    <row r="16" spans="1:11">
      <c r="A16" s="79"/>
      <c r="B16" s="91"/>
    </row>
    <row r="17" spans="1:2">
      <c r="A17" s="79"/>
      <c r="B17" s="91"/>
    </row>
    <row r="18" spans="1:2" ht="13.5">
      <c r="A18" s="72"/>
      <c r="B18" s="91"/>
    </row>
    <row r="19" spans="1:2">
      <c r="A19" s="79"/>
      <c r="B19" s="91"/>
    </row>
    <row r="20" spans="1:2">
      <c r="A20" s="79"/>
      <c r="B20" s="91"/>
    </row>
    <row r="21" spans="1:2">
      <c r="A21" s="79"/>
      <c r="B21" s="91"/>
    </row>
    <row r="22" spans="1:2" ht="17.25" customHeight="1">
      <c r="A22" s="90"/>
      <c r="B22" s="91"/>
    </row>
    <row r="23" spans="1:2">
      <c r="A23" s="79"/>
      <c r="B23" s="91"/>
    </row>
    <row r="24" spans="1:2">
      <c r="A24" s="79"/>
      <c r="B24" s="91"/>
    </row>
    <row r="25" spans="1:2">
      <c r="A25" s="79"/>
      <c r="B25" s="91"/>
    </row>
    <row r="26" spans="1:2">
      <c r="A26" s="79"/>
      <c r="B26" s="91"/>
    </row>
    <row r="27" spans="1:2">
      <c r="A27" s="79"/>
      <c r="B27" s="91"/>
    </row>
    <row r="28" spans="1:2">
      <c r="A28" s="79"/>
      <c r="B28" s="91"/>
    </row>
    <row r="30" spans="1:2" ht="13.5">
      <c r="A30" s="95" t="s">
        <v>641</v>
      </c>
      <c r="B30" s="32" t="s">
        <v>45</v>
      </c>
    </row>
    <row r="31" spans="1:2" ht="13.5">
      <c r="A31" s="33"/>
      <c r="B31" s="34" t="s">
        <v>657</v>
      </c>
    </row>
    <row r="32" spans="1:2" ht="13.5">
      <c r="B32" s="36" t="s">
        <v>46</v>
      </c>
    </row>
    <row r="33" spans="2:2">
      <c r="B33" s="34" t="s">
        <v>47</v>
      </c>
    </row>
  </sheetData>
  <mergeCells count="1">
    <mergeCell ref="A2:A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84" orientation="portrait" horizontalDpi="300" verticalDpi="300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OP</vt:lpstr>
      <vt:lpstr>BU</vt:lpstr>
      <vt:lpstr>BS</vt:lpstr>
      <vt:lpstr>GT ind</vt:lpstr>
      <vt:lpstr>PK</vt:lpstr>
      <vt:lpstr>ZB</vt:lpstr>
      <vt:lpstr>BS!Print_Area</vt:lpstr>
      <vt:lpstr>'GT ind'!Print_Area</vt:lpstr>
      <vt:lpstr>PK!Print_Area</vt:lpstr>
      <vt:lpstr>BS!Print_Titles</vt:lpstr>
      <vt:lpstr>OP!Print_Titles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 Ćosibegović</dc:creator>
  <cp:lastModifiedBy>Elvira Šabić</cp:lastModifiedBy>
  <cp:lastPrinted>2017-10-24T13:16:30Z</cp:lastPrinted>
  <dcterms:created xsi:type="dcterms:W3CDTF">2016-08-12T07:14:37Z</dcterms:created>
  <dcterms:modified xsi:type="dcterms:W3CDTF">2021-08-26T12:32:29Z</dcterms:modified>
</cp:coreProperties>
</file>